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mployee Benefits\Data Analytics\1 Client Working Versions\KIPP NJ\PY 2023-2024\Chapter 78 Calculator\"/>
    </mc:Choice>
  </mc:AlternateContent>
  <xr:revisionPtr revIDLastSave="0" documentId="13_ncr:1_{A7559944-1439-4E6E-90BD-365FB7F276DE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Benefits Contribution Calculato" sheetId="1" r:id="rId1"/>
    <sheet name="Lookups" sheetId="4" state="veryHidden" r:id="rId2"/>
    <sheet name="Premium" sheetId="5" state="veryHidden" r:id="rId3"/>
  </sheets>
  <externalReferences>
    <externalReference r:id="rId4"/>
  </externalReferences>
  <definedNames>
    <definedName name="_xlnm.Print_Area" localSheetId="0">'Benefits Contribution Calculato'!$A$1:$F$60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9" i="4" l="1"/>
  <c r="D58" i="4"/>
  <c r="D57" i="4"/>
  <c r="D55" i="4"/>
  <c r="D54" i="4"/>
  <c r="D53" i="4"/>
  <c r="D56" i="4"/>
  <c r="D52" i="4"/>
  <c r="D51" i="4"/>
  <c r="D50" i="4"/>
  <c r="D49" i="4"/>
  <c r="D48" i="4"/>
  <c r="H35" i="1"/>
  <c r="E43" i="1"/>
  <c r="H33" i="1"/>
  <c r="M15" i="5"/>
  <c r="M14" i="5"/>
  <c r="M13" i="5"/>
  <c r="E49" i="1"/>
  <c r="H31" i="1"/>
  <c r="H47" i="1"/>
  <c r="H23" i="1"/>
  <c r="E63" i="4"/>
  <c r="D63" i="4"/>
  <c r="E62" i="4"/>
  <c r="D62" i="4"/>
  <c r="E61" i="4"/>
  <c r="D61" i="4"/>
  <c r="E60" i="4"/>
  <c r="D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D47" i="4"/>
  <c r="E46" i="4"/>
  <c r="D46" i="4"/>
  <c r="E45" i="4"/>
  <c r="D45" i="4"/>
  <c r="E44" i="4"/>
  <c r="D44" i="4"/>
  <c r="E43" i="4"/>
  <c r="D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H49" i="1" l="1"/>
  <c r="H51" i="1" s="1"/>
  <c r="E51" i="1" s="1"/>
  <c r="E41" i="1"/>
  <c r="H41" i="1" l="1"/>
  <c r="H43" i="1" s="1"/>
  <c r="H45" i="1" s="1"/>
  <c r="E45" i="1" s="1"/>
  <c r="E53" i="1" s="1"/>
</calcChain>
</file>

<file path=xl/sharedStrings.xml><?xml version="1.0" encoding="utf-8"?>
<sst xmlns="http://schemas.openxmlformats.org/spreadsheetml/2006/main" count="203" uniqueCount="115">
  <si>
    <t>Year 1</t>
  </si>
  <si>
    <t>Year 2</t>
  </si>
  <si>
    <t>Year 3</t>
  </si>
  <si>
    <t>Year 4</t>
  </si>
  <si>
    <t>Percent of Premium Rates for Contribution Development</t>
  </si>
  <si>
    <t>Salary Range</t>
  </si>
  <si>
    <t>Employee</t>
  </si>
  <si>
    <t>Employee + 1</t>
  </si>
  <si>
    <t>Employee + Family</t>
  </si>
  <si>
    <t>Employee + Child(ren)</t>
  </si>
  <si>
    <t>Under 20,000</t>
  </si>
  <si>
    <t>20,000-24,999.99</t>
  </si>
  <si>
    <t>25,000-29,999.99</t>
  </si>
  <si>
    <t>30,000-34,999.99</t>
  </si>
  <si>
    <t>35,000-39,999.99</t>
  </si>
  <si>
    <t>40,000-44,999.99</t>
  </si>
  <si>
    <t>45,000-49,999.99</t>
  </si>
  <si>
    <t>50,000-54,999.99</t>
  </si>
  <si>
    <t>55,000-59,999.99</t>
  </si>
  <si>
    <t>60,000-64,999.99</t>
  </si>
  <si>
    <t>65,000-69,999.99</t>
  </si>
  <si>
    <t>70,000-74,999.99</t>
  </si>
  <si>
    <t>75,000-79,999.99</t>
  </si>
  <si>
    <t>80,000-84,999.99</t>
  </si>
  <si>
    <t>85,000-89,999.99</t>
  </si>
  <si>
    <t>90,000-94,999.99</t>
  </si>
  <si>
    <t>95,000-99,999.99</t>
  </si>
  <si>
    <t>100,000-104,999.99</t>
  </si>
  <si>
    <t>105,000-109.999.99</t>
  </si>
  <si>
    <t>110,000-114,999.99</t>
  </si>
  <si>
    <t>115,000-119,999.99</t>
  </si>
  <si>
    <t>120,000-124,999.99</t>
  </si>
  <si>
    <t>125,000-129,999.99</t>
  </si>
  <si>
    <t>130,000-134,999.99</t>
  </si>
  <si>
    <t>135,000-139,999.99</t>
  </si>
  <si>
    <t>140,000 and Over</t>
  </si>
  <si>
    <t>Plan Name</t>
  </si>
  <si>
    <t>Description</t>
  </si>
  <si>
    <t>Premium Rate
(Monthly)</t>
  </si>
  <si>
    <t>Lookup</t>
  </si>
  <si>
    <t>Waived  Direct 10</t>
  </si>
  <si>
    <t>Waived Direct 15</t>
  </si>
  <si>
    <t>Waived Aetna Free 10</t>
  </si>
  <si>
    <t>Waived State Aetna</t>
  </si>
  <si>
    <t>*Waived State Aetna = Aetna HMO (per email)</t>
  </si>
  <si>
    <t>Single</t>
  </si>
  <si>
    <t>Family</t>
  </si>
  <si>
    <t>Adult Child Rate</t>
  </si>
  <si>
    <t>Medical Plan</t>
  </si>
  <si>
    <t>Medical Rate</t>
  </si>
  <si>
    <t>Employee + Spouse</t>
  </si>
  <si>
    <t>Annual Salary</t>
  </si>
  <si>
    <t>Medical</t>
  </si>
  <si>
    <t>Employee Class</t>
  </si>
  <si>
    <t>Per Pay</t>
  </si>
  <si>
    <t>12 Month</t>
  </si>
  <si>
    <t>Instructions</t>
  </si>
  <si>
    <t>1.</t>
  </si>
  <si>
    <t>A</t>
  </si>
  <si>
    <t>B</t>
  </si>
  <si>
    <t>C</t>
  </si>
  <si>
    <t>Important Note</t>
  </si>
  <si>
    <r>
      <t>*</t>
    </r>
    <r>
      <rPr>
        <i/>
        <sz val="10"/>
        <rFont val="Arial"/>
        <family val="2"/>
      </rPr>
      <t>True rates, not used</t>
    </r>
  </si>
  <si>
    <t>10 Month</t>
  </si>
  <si>
    <t>Dental</t>
  </si>
  <si>
    <t>Waive</t>
  </si>
  <si>
    <t>Dental Plan</t>
  </si>
  <si>
    <t>Dental Tier</t>
  </si>
  <si>
    <t>Dental Rate</t>
  </si>
  <si>
    <t>$5/$15/$30 Rx</t>
  </si>
  <si>
    <t>D</t>
  </si>
  <si>
    <t>Rx Premium</t>
  </si>
  <si>
    <t>Rx Contribution %</t>
  </si>
  <si>
    <t>E</t>
  </si>
  <si>
    <t>F</t>
  </si>
  <si>
    <t>G</t>
  </si>
  <si>
    <t>Total Per Pay Contribution</t>
  </si>
  <si>
    <t>Med/Dent Annual Contrib</t>
  </si>
  <si>
    <t>Med/Dent Per Pay</t>
  </si>
  <si>
    <t>Med/Dent Annual rate</t>
  </si>
  <si>
    <t>Rx Annual Rate</t>
  </si>
  <si>
    <t>Rx Annual Contrib</t>
  </si>
  <si>
    <t>Rx Contribution Per Pay</t>
  </si>
  <si>
    <t>Medical Tier</t>
  </si>
  <si>
    <t>2a.</t>
  </si>
  <si>
    <t>3a.</t>
  </si>
  <si>
    <t>2b.</t>
  </si>
  <si>
    <t>3b.</t>
  </si>
  <si>
    <t>4a.</t>
  </si>
  <si>
    <t>4b.</t>
  </si>
  <si>
    <t>5.</t>
  </si>
  <si>
    <t>2. Select your medical plan (a) and tier (b) (if you elect to waive medical, skip to step 3).</t>
  </si>
  <si>
    <t>4. Select your dental plan (a) and tier (b).</t>
  </si>
  <si>
    <t>5. Enter your annual salary.</t>
  </si>
  <si>
    <t>Yes</t>
  </si>
  <si>
    <t>No</t>
  </si>
  <si>
    <t xml:space="preserve">HSA POS </t>
  </si>
  <si>
    <t>Vision Plan</t>
  </si>
  <si>
    <t>Vision Tier</t>
  </si>
  <si>
    <t>Vision</t>
  </si>
  <si>
    <t>KIPP Vision</t>
  </si>
  <si>
    <t>Vision Rate</t>
  </si>
  <si>
    <t>Dental PPO High</t>
  </si>
  <si>
    <t>Dental PPO Low</t>
  </si>
  <si>
    <t>Med,Dental  and Vision Premium</t>
  </si>
  <si>
    <t>Med,Dental and Vision Contribution %</t>
  </si>
  <si>
    <t>Med,Dental and Vision Contribution Per Pay</t>
  </si>
  <si>
    <t>3. Select your vision plan (a) and tier (b)</t>
  </si>
  <si>
    <t>1. Select 12-month employee.</t>
  </si>
  <si>
    <t>Based on the inputs above, the calculator will determine the monthly cost of medical, prescription drug, and dental coverage for you and your family, , the percentage you owe for each line of coverage, and your total per-pay contributions for coverage.</t>
  </si>
  <si>
    <t>This tool is intended to estimate your contributions based on your inputs. The results provided are an estimate only. Actual contributions may vary.</t>
  </si>
  <si>
    <t>Waived Vision</t>
  </si>
  <si>
    <t>Waived Delta Dental High</t>
  </si>
  <si>
    <t>Waived Delta Dental Low</t>
  </si>
  <si>
    <t>School Employees -  2023/24 Monthly ACTIVE Premiums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</si>
</sst>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%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12"/>
      <name val="Helvetic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u/>
      <sz val="12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3399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0" fontId="2" fillId="0" borderId="0"/>
    <xf numFmtId="9" fontId="7" fillId="0" borderId="0" applyNumberFormat="0" applyFill="0" applyBorder="0" applyAlignment="0" applyProtection="0"/>
    <xf numFmtId="0" fontId="2" fillId="0" borderId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6" borderId="0" applyNumberFormat="0" applyBorder="0" applyAlignment="0" applyProtection="0"/>
    <xf numFmtId="0" fontId="19" fillId="10" borderId="0" applyNumberFormat="0" applyBorder="0" applyAlignment="0" applyProtection="0"/>
    <xf numFmtId="0" fontId="20" fillId="27" borderId="44" applyNumberFormat="0" applyAlignment="0" applyProtection="0"/>
    <xf numFmtId="0" fontId="21" fillId="28" borderId="45" applyNumberFormat="0" applyAlignment="0" applyProtection="0"/>
    <xf numFmtId="44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11" borderId="0" applyNumberFormat="0" applyBorder="0" applyAlignment="0" applyProtection="0"/>
    <xf numFmtId="0" fontId="24" fillId="0" borderId="46" applyNumberFormat="0" applyFill="0" applyAlignment="0" applyProtection="0"/>
    <xf numFmtId="0" fontId="25" fillId="0" borderId="47" applyNumberFormat="0" applyFill="0" applyAlignment="0" applyProtection="0"/>
    <xf numFmtId="0" fontId="26" fillId="0" borderId="48" applyNumberFormat="0" applyFill="0" applyAlignment="0" applyProtection="0"/>
    <xf numFmtId="0" fontId="26" fillId="0" borderId="0" applyNumberFormat="0" applyFill="0" applyBorder="0" applyAlignment="0" applyProtection="0"/>
    <xf numFmtId="0" fontId="27" fillId="14" borderId="44" applyNumberFormat="0" applyAlignment="0" applyProtection="0"/>
    <xf numFmtId="0" fontId="28" fillId="0" borderId="49" applyNumberFormat="0" applyFill="0" applyAlignment="0" applyProtection="0"/>
    <xf numFmtId="0" fontId="29" fillId="29" borderId="0" applyNumberFormat="0" applyBorder="0" applyAlignment="0" applyProtection="0"/>
    <xf numFmtId="0" fontId="17" fillId="30" borderId="50" applyNumberFormat="0" applyFont="0" applyAlignment="0" applyProtection="0"/>
    <xf numFmtId="0" fontId="30" fillId="27" borderId="51" applyNumberFormat="0" applyAlignment="0" applyProtection="0"/>
    <xf numFmtId="0" fontId="16" fillId="0" borderId="0" applyNumberFormat="0" applyFill="0" applyBorder="0" applyProtection="0">
      <alignment horizontal="right"/>
    </xf>
    <xf numFmtId="0" fontId="31" fillId="0" borderId="0" applyNumberFormat="0" applyFill="0" applyBorder="0" applyAlignment="0" applyProtection="0"/>
    <xf numFmtId="0" fontId="32" fillId="0" borderId="52" applyNumberFormat="0" applyFill="0" applyAlignment="0" applyProtection="0"/>
    <xf numFmtId="0" fontId="33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9" fontId="2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1"/>
    <xf numFmtId="0" fontId="2" fillId="2" borderId="0" xfId="1" applyFill="1"/>
    <xf numFmtId="0" fontId="3" fillId="2" borderId="1" xfId="1" applyFont="1" applyFill="1" applyBorder="1"/>
    <xf numFmtId="0" fontId="2" fillId="2" borderId="1" xfId="1" applyFill="1" applyBorder="1"/>
    <xf numFmtId="0" fontId="2" fillId="2" borderId="0" xfId="1" applyFill="1" applyAlignment="1">
      <alignment horizontal="right"/>
    </xf>
    <xf numFmtId="0" fontId="1" fillId="3" borderId="5" xfId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vertical="center" wrapText="1"/>
    </xf>
    <xf numFmtId="0" fontId="1" fillId="3" borderId="7" xfId="1" quotePrefix="1" applyFont="1" applyFill="1" applyBorder="1" applyAlignment="1">
      <alignment horizontal="left" vertical="center" wrapText="1"/>
    </xf>
    <xf numFmtId="0" fontId="1" fillId="3" borderId="8" xfId="1" applyFont="1" applyFill="1" applyBorder="1" applyAlignment="1">
      <alignment vertical="center" wrapText="1"/>
    </xf>
    <xf numFmtId="164" fontId="2" fillId="0" borderId="0" xfId="1" applyNumberFormat="1"/>
    <xf numFmtId="0" fontId="5" fillId="2" borderId="9" xfId="1" applyFont="1" applyFill="1" applyBorder="1" applyAlignment="1">
      <alignment horizontal="right" wrapText="1" readingOrder="1"/>
    </xf>
    <xf numFmtId="10" fontId="5" fillId="2" borderId="10" xfId="1" applyNumberFormat="1" applyFont="1" applyFill="1" applyBorder="1" applyAlignment="1">
      <alignment horizontal="right" wrapText="1" readingOrder="1"/>
    </xf>
    <xf numFmtId="165" fontId="5" fillId="2" borderId="11" xfId="1" applyNumberFormat="1" applyFont="1" applyFill="1" applyBorder="1" applyAlignment="1">
      <alignment horizontal="right" wrapText="1" readingOrder="1"/>
    </xf>
    <xf numFmtId="165" fontId="5" fillId="2" borderId="12" xfId="1" applyNumberFormat="1" applyFont="1" applyFill="1" applyBorder="1" applyAlignment="1">
      <alignment horizontal="right" wrapText="1" readingOrder="1"/>
    </xf>
    <xf numFmtId="165" fontId="5" fillId="2" borderId="10" xfId="1" applyNumberFormat="1" applyFont="1" applyFill="1" applyBorder="1" applyAlignment="1">
      <alignment horizontal="right" wrapText="1" readingOrder="1"/>
    </xf>
    <xf numFmtId="165" fontId="6" fillId="2" borderId="11" xfId="1" applyNumberFormat="1" applyFont="1" applyFill="1" applyBorder="1" applyAlignment="1">
      <alignment horizontal="right" wrapText="1" readingOrder="1"/>
    </xf>
    <xf numFmtId="0" fontId="5" fillId="2" borderId="13" xfId="1" applyFont="1" applyFill="1" applyBorder="1" applyAlignment="1">
      <alignment horizontal="right" wrapText="1" readingOrder="1"/>
    </xf>
    <xf numFmtId="165" fontId="5" fillId="2" borderId="14" xfId="1" applyNumberFormat="1" applyFont="1" applyFill="1" applyBorder="1" applyAlignment="1">
      <alignment horizontal="right" wrapText="1" readingOrder="1"/>
    </xf>
    <xf numFmtId="165" fontId="5" fillId="2" borderId="15" xfId="1" applyNumberFormat="1" applyFont="1" applyFill="1" applyBorder="1" applyAlignment="1">
      <alignment horizontal="right" wrapText="1" readingOrder="1"/>
    </xf>
    <xf numFmtId="165" fontId="5" fillId="2" borderId="16" xfId="1" applyNumberFormat="1" applyFont="1" applyFill="1" applyBorder="1" applyAlignment="1">
      <alignment horizontal="right" wrapText="1" readingOrder="1"/>
    </xf>
    <xf numFmtId="165" fontId="6" fillId="2" borderId="15" xfId="1" applyNumberFormat="1" applyFont="1" applyFill="1" applyBorder="1" applyAlignment="1">
      <alignment horizontal="right" wrapText="1" readingOrder="1"/>
    </xf>
    <xf numFmtId="10" fontId="7" fillId="0" borderId="0" xfId="2" applyNumberFormat="1"/>
    <xf numFmtId="0" fontId="8" fillId="0" borderId="0" xfId="1" applyFont="1"/>
    <xf numFmtId="0" fontId="2" fillId="0" borderId="17" xfId="1" applyBorder="1"/>
    <xf numFmtId="0" fontId="7" fillId="0" borderId="1" xfId="1" quotePrefix="1" applyFont="1" applyBorder="1" applyAlignment="1">
      <alignment horizontal="left"/>
    </xf>
    <xf numFmtId="164" fontId="2" fillId="0" borderId="18" xfId="1" applyNumberFormat="1" applyBorder="1"/>
    <xf numFmtId="0" fontId="2" fillId="0" borderId="19" xfId="1" applyBorder="1"/>
    <xf numFmtId="164" fontId="2" fillId="0" borderId="20" xfId="1" applyNumberFormat="1" applyBorder="1"/>
    <xf numFmtId="0" fontId="2" fillId="0" borderId="21" xfId="1" applyBorder="1"/>
    <xf numFmtId="0" fontId="2" fillId="0" borderId="22" xfId="1" applyBorder="1"/>
    <xf numFmtId="164" fontId="2" fillId="0" borderId="23" xfId="1" applyNumberFormat="1" applyBorder="1"/>
    <xf numFmtId="0" fontId="9" fillId="0" borderId="0" xfId="1" quotePrefix="1" applyFont="1" applyAlignment="1">
      <alignment horizontal="left"/>
    </xf>
    <xf numFmtId="0" fontId="10" fillId="0" borderId="0" xfId="1" applyFont="1" applyAlignment="1">
      <alignment horizontal="center"/>
    </xf>
    <xf numFmtId="0" fontId="2" fillId="0" borderId="0" xfId="1" applyAlignment="1">
      <alignment vertical="center"/>
    </xf>
    <xf numFmtId="0" fontId="11" fillId="5" borderId="27" xfId="1" applyFont="1" applyFill="1" applyBorder="1"/>
    <xf numFmtId="0" fontId="1" fillId="0" borderId="28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2" fillId="0" borderId="29" xfId="1" applyBorder="1"/>
    <xf numFmtId="164" fontId="2" fillId="0" borderId="31" xfId="1" applyNumberFormat="1" applyBorder="1"/>
    <xf numFmtId="0" fontId="2" fillId="0" borderId="32" xfId="1" applyBorder="1"/>
    <xf numFmtId="0" fontId="2" fillId="0" borderId="33" xfId="1" applyBorder="1"/>
    <xf numFmtId="164" fontId="2" fillId="0" borderId="28" xfId="1" applyNumberFormat="1" applyBorder="1"/>
    <xf numFmtId="164" fontId="2" fillId="0" borderId="21" xfId="1" applyNumberFormat="1" applyBorder="1"/>
    <xf numFmtId="164" fontId="2" fillId="0" borderId="30" xfId="1" applyNumberFormat="1" applyBorder="1"/>
    <xf numFmtId="164" fontId="2" fillId="0" borderId="34" xfId="1" applyNumberFormat="1" applyBorder="1"/>
    <xf numFmtId="0" fontId="8" fillId="0" borderId="35" xfId="1" applyFont="1" applyBorder="1" applyAlignment="1">
      <alignment horizontal="center"/>
    </xf>
    <xf numFmtId="164" fontId="2" fillId="0" borderId="30" xfId="1" applyNumberFormat="1" applyBorder="1" applyAlignment="1">
      <alignment horizontal="center"/>
    </xf>
    <xf numFmtId="164" fontId="2" fillId="0" borderId="31" xfId="1" applyNumberFormat="1" applyBorder="1" applyAlignment="1">
      <alignment horizontal="center"/>
    </xf>
    <xf numFmtId="164" fontId="2" fillId="0" borderId="28" xfId="1" applyNumberFormat="1" applyBorder="1" applyAlignment="1">
      <alignment horizontal="center"/>
    </xf>
    <xf numFmtId="164" fontId="12" fillId="0" borderId="5" xfId="0" applyNumberFormat="1" applyFont="1" applyBorder="1"/>
    <xf numFmtId="164" fontId="12" fillId="0" borderId="2" xfId="0" applyNumberFormat="1" applyFont="1" applyBorder="1"/>
    <xf numFmtId="164" fontId="12" fillId="0" borderId="4" xfId="0" applyNumberFormat="1" applyFont="1" applyBorder="1"/>
    <xf numFmtId="164" fontId="13" fillId="0" borderId="9" xfId="0" applyNumberFormat="1" applyFont="1" applyBorder="1"/>
    <xf numFmtId="164" fontId="13" fillId="0" borderId="39" xfId="0" applyNumberFormat="1" applyFont="1" applyBorder="1"/>
    <xf numFmtId="164" fontId="13" fillId="0" borderId="12" xfId="0" applyNumberFormat="1" applyFont="1" applyBorder="1"/>
    <xf numFmtId="164" fontId="13" fillId="0" borderId="13" xfId="0" applyNumberFormat="1" applyFont="1" applyBorder="1"/>
    <xf numFmtId="164" fontId="13" fillId="0" borderId="40" xfId="0" applyNumberFormat="1" applyFont="1" applyBorder="1"/>
    <xf numFmtId="164" fontId="13" fillId="0" borderId="16" xfId="0" applyNumberFormat="1" applyFont="1" applyBorder="1"/>
    <xf numFmtId="0" fontId="12" fillId="0" borderId="0" xfId="0" applyFont="1"/>
    <xf numFmtId="164" fontId="13" fillId="0" borderId="0" xfId="0" applyNumberFormat="1" applyFont="1"/>
    <xf numFmtId="0" fontId="2" fillId="0" borderId="41" xfId="1" applyBorder="1" applyAlignment="1">
      <alignment vertical="center"/>
    </xf>
    <xf numFmtId="164" fontId="13" fillId="0" borderId="37" xfId="0" applyNumberFormat="1" applyFont="1" applyBorder="1"/>
    <xf numFmtId="0" fontId="2" fillId="0" borderId="22" xfId="1" applyBorder="1" applyAlignment="1">
      <alignment vertical="center"/>
    </xf>
    <xf numFmtId="0" fontId="0" fillId="7" borderId="35" xfId="0" applyFill="1" applyBorder="1" applyAlignment="1" applyProtection="1">
      <alignment horizontal="center"/>
      <protection locked="0"/>
    </xf>
    <xf numFmtId="44" fontId="0" fillId="7" borderId="35" xfId="0" applyNumberFormat="1" applyFill="1" applyBorder="1" applyAlignment="1" applyProtection="1">
      <alignment horizontal="center"/>
      <protection locked="0"/>
    </xf>
    <xf numFmtId="8" fontId="2" fillId="0" borderId="0" xfId="1" applyNumberFormat="1"/>
    <xf numFmtId="0" fontId="34" fillId="31" borderId="9" xfId="1" applyFont="1" applyFill="1" applyBorder="1" applyAlignment="1">
      <alignment horizontal="center" vertical="center" wrapText="1"/>
    </xf>
    <xf numFmtId="0" fontId="1" fillId="0" borderId="0" xfId="0" applyFont="1"/>
    <xf numFmtId="0" fontId="0" fillId="6" borderId="36" xfId="0" applyFill="1" applyBorder="1"/>
    <xf numFmtId="0" fontId="0" fillId="6" borderId="37" xfId="0" applyFill="1" applyBorder="1"/>
    <xf numFmtId="0" fontId="0" fillId="6" borderId="38" xfId="0" applyFill="1" applyBorder="1"/>
    <xf numFmtId="0" fontId="0" fillId="6" borderId="39" xfId="0" applyFill="1" applyBorder="1"/>
    <xf numFmtId="0" fontId="0" fillId="6" borderId="0" xfId="0" applyFill="1"/>
    <xf numFmtId="0" fontId="0" fillId="6" borderId="12" xfId="0" applyFill="1" applyBorder="1"/>
    <xf numFmtId="0" fontId="0" fillId="0" borderId="42" xfId="0" quotePrefix="1" applyBorder="1" applyAlignment="1">
      <alignment horizontal="center"/>
    </xf>
    <xf numFmtId="0" fontId="0" fillId="0" borderId="42" xfId="0" applyBorder="1"/>
    <xf numFmtId="0" fontId="0" fillId="0" borderId="0" xfId="0" applyAlignment="1">
      <alignment horizontal="center"/>
    </xf>
    <xf numFmtId="0" fontId="0" fillId="0" borderId="43" xfId="0" applyBorder="1"/>
    <xf numFmtId="0" fontId="0" fillId="0" borderId="0" xfId="0" quotePrefix="1" applyAlignment="1">
      <alignment horizontal="center"/>
    </xf>
    <xf numFmtId="0" fontId="0" fillId="0" borderId="25" xfId="0" applyBorder="1" applyAlignment="1">
      <alignment horizontal="center"/>
    </xf>
    <xf numFmtId="0" fontId="0" fillId="0" borderId="42" xfId="0" applyBorder="1" applyAlignment="1">
      <alignment horizontal="center"/>
    </xf>
    <xf numFmtId="44" fontId="0" fillId="6" borderId="35" xfId="0" applyNumberFormat="1" applyFill="1" applyBorder="1" applyAlignment="1">
      <alignment horizontal="center"/>
    </xf>
    <xf numFmtId="44" fontId="0" fillId="0" borderId="25" xfId="0" applyNumberFormat="1" applyBorder="1" applyAlignment="1">
      <alignment horizontal="center"/>
    </xf>
    <xf numFmtId="10" fontId="0" fillId="6" borderId="35" xfId="0" applyNumberForma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44" fontId="0" fillId="0" borderId="0" xfId="0" applyNumberFormat="1"/>
    <xf numFmtId="0" fontId="1" fillId="0" borderId="42" xfId="0" applyFont="1" applyBorder="1"/>
    <xf numFmtId="0" fontId="1" fillId="0" borderId="42" xfId="0" applyFont="1" applyBorder="1" applyAlignment="1">
      <alignment horizontal="center"/>
    </xf>
    <xf numFmtId="44" fontId="1" fillId="6" borderId="35" xfId="0" applyNumberFormat="1" applyFont="1" applyFill="1" applyBorder="1" applyAlignment="1">
      <alignment horizontal="center"/>
    </xf>
    <xf numFmtId="44" fontId="0" fillId="0" borderId="0" xfId="52" applyFont="1" applyProtection="1"/>
    <xf numFmtId="0" fontId="0" fillId="0" borderId="0" xfId="0" applyAlignment="1">
      <alignment horizontal="right"/>
    </xf>
    <xf numFmtId="164" fontId="2" fillId="0" borderId="17" xfId="1" applyNumberFormat="1" applyBorder="1"/>
    <xf numFmtId="164" fontId="2" fillId="0" borderId="19" xfId="1" applyNumberFormat="1" applyBorder="1"/>
    <xf numFmtId="0" fontId="34" fillId="31" borderId="9" xfId="1" quotePrefix="1" applyFont="1" applyFill="1" applyBorder="1" applyAlignment="1">
      <alignment horizontal="center" vertical="center" wrapText="1"/>
    </xf>
    <xf numFmtId="0" fontId="8" fillId="0" borderId="35" xfId="1" applyFont="1" applyBorder="1"/>
    <xf numFmtId="2" fontId="0" fillId="0" borderId="0" xfId="0" applyNumberFormat="1"/>
    <xf numFmtId="0" fontId="0" fillId="6" borderId="39" xfId="0" applyFill="1" applyBorder="1" applyAlignment="1">
      <alignment horizontal="left" wrapText="1"/>
    </xf>
    <xf numFmtId="0" fontId="0" fillId="6" borderId="0" xfId="0" applyFill="1" applyAlignment="1">
      <alignment horizontal="left" wrapText="1"/>
    </xf>
    <xf numFmtId="0" fontId="0" fillId="6" borderId="12" xfId="0" applyFill="1" applyBorder="1" applyAlignment="1">
      <alignment horizontal="left" wrapText="1"/>
    </xf>
    <xf numFmtId="0" fontId="0" fillId="6" borderId="40" xfId="0" applyFill="1" applyBorder="1" applyAlignment="1">
      <alignment horizontal="left" wrapText="1"/>
    </xf>
    <xf numFmtId="0" fontId="0" fillId="6" borderId="41" xfId="0" applyFill="1" applyBorder="1" applyAlignment="1">
      <alignment horizontal="left" wrapText="1"/>
    </xf>
    <xf numFmtId="0" fontId="0" fillId="6" borderId="16" xfId="0" applyFill="1" applyBorder="1" applyAlignment="1">
      <alignment horizontal="left" wrapText="1"/>
    </xf>
    <xf numFmtId="0" fontId="0" fillId="8" borderId="36" xfId="0" applyFill="1" applyBorder="1" applyAlignment="1">
      <alignment horizontal="left" vertical="top" wrapText="1"/>
    </xf>
    <xf numFmtId="0" fontId="0" fillId="8" borderId="37" xfId="0" applyFill="1" applyBorder="1" applyAlignment="1">
      <alignment horizontal="left" vertical="top" wrapText="1"/>
    </xf>
    <xf numFmtId="0" fontId="0" fillId="8" borderId="38" xfId="0" applyFill="1" applyBorder="1" applyAlignment="1">
      <alignment horizontal="left" vertical="top" wrapText="1"/>
    </xf>
    <xf numFmtId="0" fontId="0" fillId="8" borderId="39" xfId="0" applyFill="1" applyBorder="1" applyAlignment="1">
      <alignment horizontal="left" vertical="top" wrapText="1"/>
    </xf>
    <xf numFmtId="0" fontId="0" fillId="8" borderId="0" xfId="0" applyFill="1" applyAlignment="1">
      <alignment horizontal="left" vertical="top" wrapText="1"/>
    </xf>
    <xf numFmtId="0" fontId="0" fillId="8" borderId="12" xfId="0" applyFill="1" applyBorder="1" applyAlignment="1">
      <alignment horizontal="left" vertical="top" wrapText="1"/>
    </xf>
    <xf numFmtId="0" fontId="0" fillId="8" borderId="40" xfId="0" applyFill="1" applyBorder="1" applyAlignment="1">
      <alignment horizontal="left" vertical="top" wrapText="1"/>
    </xf>
    <xf numFmtId="0" fontId="0" fillId="8" borderId="41" xfId="0" applyFill="1" applyBorder="1" applyAlignment="1">
      <alignment horizontal="left" vertical="top" wrapText="1"/>
    </xf>
    <xf numFmtId="0" fontId="0" fillId="8" borderId="16" xfId="0" applyFill="1" applyBorder="1" applyAlignment="1">
      <alignment horizontal="left" vertical="top" wrapText="1"/>
    </xf>
    <xf numFmtId="0" fontId="2" fillId="3" borderId="2" xfId="1" applyFill="1" applyBorder="1" applyAlignment="1">
      <alignment horizontal="center"/>
    </xf>
    <xf numFmtId="0" fontId="2" fillId="3" borderId="3" xfId="1" applyFill="1" applyBorder="1" applyAlignment="1">
      <alignment horizontal="center"/>
    </xf>
    <xf numFmtId="0" fontId="2" fillId="3" borderId="4" xfId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0" fontId="2" fillId="0" borderId="24" xfId="1" applyBorder="1" applyAlignment="1">
      <alignment horizontal="center" vertical="center"/>
    </xf>
    <xf numFmtId="0" fontId="2" fillId="0" borderId="25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  <xf numFmtId="0" fontId="10" fillId="5" borderId="0" xfId="1" quotePrefix="1" applyFont="1" applyFill="1" applyAlignment="1">
      <alignment horizontal="center"/>
    </xf>
    <xf numFmtId="0" fontId="10" fillId="5" borderId="0" xfId="1" applyFont="1" applyFill="1" applyAlignment="1">
      <alignment horizontal="center"/>
    </xf>
  </cellXfs>
  <cellStyles count="53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urrency" xfId="52" builtinId="4"/>
    <cellStyle name="Currency 2" xfId="31" xr:uid="{00000000-0005-0000-0000-00001C000000}"/>
    <cellStyle name="Currency 3" xfId="48" xr:uid="{00000000-0005-0000-0000-00001D000000}"/>
    <cellStyle name="Explanatory Text 2" xfId="32" xr:uid="{00000000-0005-0000-0000-00001E000000}"/>
    <cellStyle name="Good 2" xfId="33" xr:uid="{00000000-0005-0000-0000-00001F000000}"/>
    <cellStyle name="Heading 1 2" xfId="34" xr:uid="{00000000-0005-0000-0000-000020000000}"/>
    <cellStyle name="Heading 2 2" xfId="35" xr:uid="{00000000-0005-0000-0000-000021000000}"/>
    <cellStyle name="Heading 3 2" xfId="36" xr:uid="{00000000-0005-0000-0000-000022000000}"/>
    <cellStyle name="Heading 4 2" xfId="37" xr:uid="{00000000-0005-0000-0000-000023000000}"/>
    <cellStyle name="Input 2" xfId="38" xr:uid="{00000000-0005-0000-0000-000024000000}"/>
    <cellStyle name="Linked Cell 2" xfId="39" xr:uid="{00000000-0005-0000-0000-000025000000}"/>
    <cellStyle name="Neutral 2" xfId="40" xr:uid="{00000000-0005-0000-0000-000026000000}"/>
    <cellStyle name="Normal" xfId="0" builtinId="0"/>
    <cellStyle name="Normal 2" xfId="1" xr:uid="{00000000-0005-0000-0000-000028000000}"/>
    <cellStyle name="Normal 3" xfId="49" xr:uid="{00000000-0005-0000-0000-000029000000}"/>
    <cellStyle name="Normal 3 2" xfId="51" xr:uid="{00000000-0005-0000-0000-00002A000000}"/>
    <cellStyle name="Normal 58" xfId="3" xr:uid="{00000000-0005-0000-0000-00002B000000}"/>
    <cellStyle name="Note 2" xfId="41" xr:uid="{00000000-0005-0000-0000-00002C000000}"/>
    <cellStyle name="Output 2" xfId="42" xr:uid="{00000000-0005-0000-0000-00002D000000}"/>
    <cellStyle name="Percent 2" xfId="2" xr:uid="{00000000-0005-0000-0000-00002E000000}"/>
    <cellStyle name="Percent 2 2" xfId="50" xr:uid="{00000000-0005-0000-0000-00002F000000}"/>
    <cellStyle name="Percent 3" xfId="47" xr:uid="{00000000-0005-0000-0000-000030000000}"/>
    <cellStyle name="PH Number" xfId="43" xr:uid="{00000000-0005-0000-0000-000031000000}"/>
    <cellStyle name="Title 2" xfId="44" xr:uid="{00000000-0005-0000-0000-000032000000}"/>
    <cellStyle name="Total 2" xfId="45" xr:uid="{00000000-0005-0000-0000-000033000000}"/>
    <cellStyle name="Warning Text 2" xfId="46" xr:uid="{00000000-0005-0000-0000-000034000000}"/>
  </cellStyles>
  <dxfs count="16"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34998626667073579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14996795556505021"/>
      </font>
      <fill>
        <patternFill patternType="none">
          <bgColor auto="1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ployee%20Benefits/Data%20Analytics/1%20Client%20Working%20Versions/West%20Morris%20High%20School/Plan%20Designs/West%20Morris%20Chapter%2078%20Calculator%202020%20(TAs)%20(OPE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efits Contribution Calculato"/>
      <sheetName val="Lookups"/>
      <sheetName val="Premium"/>
    </sheetNames>
    <sheetDataSet>
      <sheetData sheetId="0">
        <row r="25">
          <cell r="E25" t="str">
            <v>Waive</v>
          </cell>
        </row>
      </sheetData>
      <sheetData sheetId="1"/>
      <sheetData sheetId="2">
        <row r="5">
          <cell r="M5" t="str">
            <v>Aetna Choice POS II$10 (Low Cost Opt 1 INN 70)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62"/>
  <sheetViews>
    <sheetView tabSelected="1" topLeftCell="A4" zoomScale="85" zoomScaleNormal="85" zoomScaleSheetLayoutView="100" workbookViewId="0">
      <selection activeCell="E23" sqref="E23"/>
    </sheetView>
  </sheetViews>
  <sheetFormatPr defaultColWidth="9.140625" defaultRowHeight="15" zeroHeight="1" x14ac:dyDescent="0.25"/>
  <cols>
    <col min="1" max="1" width="1.7109375" customWidth="1"/>
    <col min="2" max="2" width="9.140625" customWidth="1"/>
    <col min="3" max="3" width="20.140625" bestFit="1" customWidth="1"/>
    <col min="4" max="4" width="24.85546875" customWidth="1"/>
    <col min="5" max="5" width="35.7109375" bestFit="1" customWidth="1"/>
    <col min="6" max="6" width="1.7109375" customWidth="1"/>
    <col min="7" max="7" width="24.5703125" hidden="1" customWidth="1"/>
    <col min="8" max="8" width="11.5703125" hidden="1" customWidth="1"/>
    <col min="9" max="9" width="11.28515625" hidden="1" customWidth="1"/>
    <col min="10" max="10" width="11.5703125" hidden="1" customWidth="1"/>
    <col min="11" max="11" width="9.140625" hidden="1" customWidth="1"/>
  </cols>
  <sheetData>
    <row r="1" spans="2:5" x14ac:dyDescent="0.25"/>
    <row r="2" spans="2:5" x14ac:dyDescent="0.25"/>
    <row r="3" spans="2:5" x14ac:dyDescent="0.25"/>
    <row r="4" spans="2:5" ht="15.75" thickBot="1" x14ac:dyDescent="0.3">
      <c r="B4" s="68" t="s">
        <v>56</v>
      </c>
    </row>
    <row r="5" spans="2:5" x14ac:dyDescent="0.25">
      <c r="B5" s="69" t="s">
        <v>108</v>
      </c>
      <c r="C5" s="70"/>
      <c r="D5" s="70"/>
      <c r="E5" s="71"/>
    </row>
    <row r="6" spans="2:5" ht="3" customHeight="1" x14ac:dyDescent="0.25">
      <c r="B6" s="72"/>
      <c r="C6" s="73"/>
      <c r="D6" s="73"/>
      <c r="E6" s="74"/>
    </row>
    <row r="7" spans="2:5" x14ac:dyDescent="0.25">
      <c r="B7" s="72" t="s">
        <v>91</v>
      </c>
      <c r="C7" s="73"/>
      <c r="D7" s="73"/>
      <c r="E7" s="74"/>
    </row>
    <row r="8" spans="2:5" ht="3" customHeight="1" x14ac:dyDescent="0.25">
      <c r="B8" s="72"/>
      <c r="C8" s="73"/>
      <c r="D8" s="73"/>
      <c r="E8" s="74"/>
    </row>
    <row r="9" spans="2:5" hidden="1" x14ac:dyDescent="0.25">
      <c r="B9" s="97" t="s">
        <v>107</v>
      </c>
      <c r="C9" s="98"/>
      <c r="D9" s="98"/>
      <c r="E9" s="99"/>
    </row>
    <row r="10" spans="2:5" x14ac:dyDescent="0.25">
      <c r="B10" s="97"/>
      <c r="C10" s="98"/>
      <c r="D10" s="98"/>
      <c r="E10" s="99"/>
    </row>
    <row r="11" spans="2:5" ht="3" customHeight="1" x14ac:dyDescent="0.25">
      <c r="B11" s="72"/>
      <c r="C11" s="73"/>
      <c r="D11" s="73"/>
      <c r="E11" s="74"/>
    </row>
    <row r="12" spans="2:5" x14ac:dyDescent="0.25">
      <c r="B12" s="72" t="s">
        <v>92</v>
      </c>
      <c r="C12" s="73"/>
      <c r="D12" s="73"/>
      <c r="E12" s="74"/>
    </row>
    <row r="13" spans="2:5" ht="3" customHeight="1" x14ac:dyDescent="0.25">
      <c r="B13" s="72"/>
      <c r="C13" s="73"/>
      <c r="D13" s="73"/>
      <c r="E13" s="74"/>
    </row>
    <row r="14" spans="2:5" x14ac:dyDescent="0.25">
      <c r="B14" s="72" t="s">
        <v>93</v>
      </c>
      <c r="C14" s="73"/>
      <c r="D14" s="73"/>
      <c r="E14" s="74"/>
    </row>
    <row r="15" spans="2:5" x14ac:dyDescent="0.25">
      <c r="B15" s="72"/>
      <c r="C15" s="73"/>
      <c r="D15" s="73"/>
      <c r="E15" s="74"/>
    </row>
    <row r="16" spans="2:5" x14ac:dyDescent="0.25">
      <c r="B16" s="97" t="s">
        <v>109</v>
      </c>
      <c r="C16" s="98"/>
      <c r="D16" s="98"/>
      <c r="E16" s="99"/>
    </row>
    <row r="17" spans="2:11" x14ac:dyDescent="0.25">
      <c r="B17" s="97"/>
      <c r="C17" s="98"/>
      <c r="D17" s="98"/>
      <c r="E17" s="99"/>
    </row>
    <row r="18" spans="2:11" ht="15.75" thickBot="1" x14ac:dyDescent="0.3">
      <c r="B18" s="100"/>
      <c r="C18" s="101"/>
      <c r="D18" s="101"/>
      <c r="E18" s="102"/>
    </row>
    <row r="19" spans="2:11" x14ac:dyDescent="0.25"/>
    <row r="20" spans="2:11" x14ac:dyDescent="0.25"/>
    <row r="21" spans="2:11" x14ac:dyDescent="0.25">
      <c r="J21" t="s">
        <v>63</v>
      </c>
      <c r="K21">
        <v>20</v>
      </c>
    </row>
    <row r="22" spans="2:11" x14ac:dyDescent="0.25">
      <c r="J22" t="s">
        <v>55</v>
      </c>
      <c r="K22">
        <v>24</v>
      </c>
    </row>
    <row r="23" spans="2:11" x14ac:dyDescent="0.25">
      <c r="B23" s="75" t="s">
        <v>57</v>
      </c>
      <c r="C23" s="76" t="s">
        <v>53</v>
      </c>
      <c r="D23" s="76"/>
      <c r="E23" s="64" t="s">
        <v>55</v>
      </c>
      <c r="H23">
        <f>INDEX($K$21:$K$22,MATCH(E23,$J$21:$J$22,0))</f>
        <v>24</v>
      </c>
    </row>
    <row r="24" spans="2:11" ht="5.0999999999999996" customHeight="1" x14ac:dyDescent="0.25">
      <c r="B24" s="77"/>
      <c r="D24" s="78"/>
      <c r="E24" s="77"/>
    </row>
    <row r="25" spans="2:11" x14ac:dyDescent="0.25">
      <c r="B25" s="75" t="s">
        <v>84</v>
      </c>
      <c r="C25" s="76" t="s">
        <v>48</v>
      </c>
      <c r="D25" s="76"/>
      <c r="E25" s="64" t="s">
        <v>96</v>
      </c>
    </row>
    <row r="26" spans="2:11" ht="5.0999999999999996" customHeight="1" x14ac:dyDescent="0.25">
      <c r="B26" s="79"/>
      <c r="D26" s="78"/>
      <c r="E26" s="80"/>
    </row>
    <row r="27" spans="2:11" x14ac:dyDescent="0.25">
      <c r="B27" s="81" t="s">
        <v>86</v>
      </c>
      <c r="C27" s="76" t="s">
        <v>83</v>
      </c>
      <c r="D27" s="76"/>
      <c r="E27" s="64" t="s">
        <v>46</v>
      </c>
    </row>
    <row r="28" spans="2:11" ht="5.0999999999999996" customHeight="1" x14ac:dyDescent="0.25">
      <c r="B28" s="79"/>
      <c r="D28" s="78"/>
      <c r="E28" s="80"/>
    </row>
    <row r="29" spans="2:11" x14ac:dyDescent="0.25">
      <c r="B29" s="81" t="s">
        <v>85</v>
      </c>
      <c r="C29" s="76" t="s">
        <v>97</v>
      </c>
      <c r="D29" s="76"/>
      <c r="E29" s="64" t="s">
        <v>100</v>
      </c>
      <c r="H29" s="91"/>
    </row>
    <row r="30" spans="2:11" ht="5.0999999999999996" customHeight="1" x14ac:dyDescent="0.25">
      <c r="B30" s="79"/>
      <c r="D30" s="78"/>
      <c r="E30" s="80"/>
    </row>
    <row r="31" spans="2:11" x14ac:dyDescent="0.25">
      <c r="B31" s="81" t="s">
        <v>87</v>
      </c>
      <c r="C31" s="76" t="s">
        <v>98</v>
      </c>
      <c r="D31" s="76"/>
      <c r="E31" s="64" t="s">
        <v>45</v>
      </c>
      <c r="G31" t="s">
        <v>49</v>
      </c>
      <c r="H31">
        <f>INDEX(Premium!$C$6:$O$10,MATCH(E27,Premium!$B$6:$B$10,0),MATCH(E25,Premium!$C$5:$O$5,0))</f>
        <v>2675.03</v>
      </c>
    </row>
    <row r="32" spans="2:11" ht="4.5" customHeight="1" x14ac:dyDescent="0.25">
      <c r="B32" s="79"/>
      <c r="E32" s="80"/>
    </row>
    <row r="33" spans="2:8" x14ac:dyDescent="0.25">
      <c r="B33" s="75" t="s">
        <v>88</v>
      </c>
      <c r="C33" s="76" t="s">
        <v>66</v>
      </c>
      <c r="D33" s="76"/>
      <c r="E33" s="64" t="s">
        <v>102</v>
      </c>
      <c r="G33" t="s">
        <v>101</v>
      </c>
      <c r="H33">
        <f>INDEX(Premium!$C$14:$K$18,MATCH(E31,Premium!$B$21:$B$24,0),MATCH(E29,Premium!$C$13:$K$13,0))</f>
        <v>6.25</v>
      </c>
    </row>
    <row r="34" spans="2:8" ht="4.5" customHeight="1" x14ac:dyDescent="0.25">
      <c r="B34" s="79"/>
      <c r="E34" s="80"/>
    </row>
    <row r="35" spans="2:8" x14ac:dyDescent="0.25">
      <c r="B35" s="81" t="s">
        <v>89</v>
      </c>
      <c r="C35" s="76" t="s">
        <v>67</v>
      </c>
      <c r="D35" s="76"/>
      <c r="E35" s="64" t="s">
        <v>45</v>
      </c>
      <c r="G35" t="s">
        <v>68</v>
      </c>
      <c r="H35" s="96">
        <f>INDEX(Premium!C21:E24,MATCH(E35,Premium!$B$21:$B$24,0),MATCH(E33,Premium!$C$20:$E$20,0))</f>
        <v>43.18</v>
      </c>
    </row>
    <row r="36" spans="2:8" ht="5.0999999999999996" customHeight="1" x14ac:dyDescent="0.25">
      <c r="B36" s="79"/>
      <c r="D36" s="78"/>
      <c r="E36" s="80"/>
    </row>
    <row r="37" spans="2:8" x14ac:dyDescent="0.25">
      <c r="B37" s="75" t="s">
        <v>90</v>
      </c>
      <c r="C37" s="76" t="s">
        <v>51</v>
      </c>
      <c r="D37" s="76"/>
      <c r="E37" s="65">
        <v>75000</v>
      </c>
    </row>
    <row r="38" spans="2:8" ht="5.0999999999999996" customHeight="1" x14ac:dyDescent="0.25">
      <c r="E38" s="77"/>
    </row>
    <row r="39" spans="2:8" x14ac:dyDescent="0.25">
      <c r="E39" s="77"/>
    </row>
    <row r="40" spans="2:8" x14ac:dyDescent="0.25">
      <c r="E40" s="77"/>
    </row>
    <row r="41" spans="2:8" x14ac:dyDescent="0.25">
      <c r="B41" s="81" t="s">
        <v>58</v>
      </c>
      <c r="C41" s="76" t="s">
        <v>104</v>
      </c>
      <c r="D41" s="76"/>
      <c r="E41" s="82">
        <f>H31+H33+H35</f>
        <v>2724.46</v>
      </c>
      <c r="G41" t="s">
        <v>79</v>
      </c>
      <c r="H41" s="90">
        <f>E41*12</f>
        <v>32693.52</v>
      </c>
    </row>
    <row r="42" spans="2:8" ht="4.5" customHeight="1" x14ac:dyDescent="0.25">
      <c r="B42" s="77"/>
      <c r="D42" s="78"/>
      <c r="E42" s="83"/>
      <c r="H42" s="90"/>
    </row>
    <row r="43" spans="2:8" x14ac:dyDescent="0.25">
      <c r="B43" s="81" t="s">
        <v>59</v>
      </c>
      <c r="C43" s="76" t="s">
        <v>105</v>
      </c>
      <c r="D43" s="76"/>
      <c r="E43" s="84">
        <f>IF(E25="waive",1,IF(E25="waive",(INDEX(Lookups!$L$6:$O$31,MATCH(E37,Lookups!$A$6:$A$31,1),MATCH(E35,Lookups!$L$5:$O$5,0))),(INDEX(Lookups!$L$6:$O$31,MATCH(E37,Lookups!$A$6:$A$31,1),MATCH(E27,Lookups!$L$5:$O$5,0)))))</f>
        <v>0.23</v>
      </c>
      <c r="G43" t="s">
        <v>77</v>
      </c>
      <c r="H43" s="90">
        <f>IFERROR(ROUND(H41*E43,2),0)</f>
        <v>7519.51</v>
      </c>
    </row>
    <row r="44" spans="2:8" ht="5.0999999999999996" customHeight="1" x14ac:dyDescent="0.25">
      <c r="B44" s="77"/>
      <c r="E44" s="85"/>
      <c r="F44" s="86"/>
      <c r="H44" s="90"/>
    </row>
    <row r="45" spans="2:8" x14ac:dyDescent="0.25">
      <c r="B45" s="81" t="s">
        <v>60</v>
      </c>
      <c r="C45" s="76" t="s">
        <v>106</v>
      </c>
      <c r="D45" s="76"/>
      <c r="E45" s="82">
        <f>H45</f>
        <v>313.31</v>
      </c>
      <c r="G45" t="s">
        <v>78</v>
      </c>
      <c r="H45" s="90">
        <f>ROUND(H43/H23,2)</f>
        <v>313.31</v>
      </c>
    </row>
    <row r="46" spans="2:8" ht="5.0999999999999996" customHeight="1" x14ac:dyDescent="0.25">
      <c r="B46" s="77"/>
      <c r="E46" s="85"/>
      <c r="F46" s="86"/>
      <c r="H46" s="90"/>
    </row>
    <row r="47" spans="2:8" hidden="1" x14ac:dyDescent="0.25">
      <c r="B47" s="81" t="s">
        <v>70</v>
      </c>
      <c r="C47" s="76" t="s">
        <v>71</v>
      </c>
      <c r="D47" s="76"/>
      <c r="E47" s="82"/>
      <c r="G47" t="s">
        <v>80</v>
      </c>
      <c r="H47" s="86">
        <f>E47*12</f>
        <v>0</v>
      </c>
    </row>
    <row r="48" spans="2:8" ht="5.0999999999999996" hidden="1" customHeight="1" x14ac:dyDescent="0.25">
      <c r="B48" s="77"/>
      <c r="D48" s="78"/>
      <c r="E48" s="83"/>
    </row>
    <row r="49" spans="2:8" hidden="1" x14ac:dyDescent="0.25">
      <c r="B49" s="81" t="s">
        <v>73</v>
      </c>
      <c r="C49" s="76" t="s">
        <v>72</v>
      </c>
      <c r="D49" s="76"/>
      <c r="E49" s="84">
        <f>IF(E29="waive","-",INDEX(Lookups!$L$6:$O$31,MATCH(E37,Lookups!$A$6:$A$31,1),MATCH(E31,Lookups!$L$5:$O$5,0)))</f>
        <v>0.33</v>
      </c>
      <c r="G49" t="s">
        <v>81</v>
      </c>
      <c r="H49" s="86">
        <f>IFERROR(H47*E49,0)</f>
        <v>0</v>
      </c>
    </row>
    <row r="50" spans="2:8" ht="5.0999999999999996" hidden="1" customHeight="1" x14ac:dyDescent="0.25">
      <c r="B50" s="77"/>
      <c r="E50" s="85"/>
      <c r="F50" s="86"/>
    </row>
    <row r="51" spans="2:8" hidden="1" x14ac:dyDescent="0.25">
      <c r="B51" s="81" t="s">
        <v>74</v>
      </c>
      <c r="C51" s="76" t="s">
        <v>82</v>
      </c>
      <c r="D51" s="76"/>
      <c r="E51" s="82">
        <f>H51</f>
        <v>0</v>
      </c>
      <c r="G51" t="s">
        <v>54</v>
      </c>
      <c r="H51" s="86">
        <f>ROUND(H49/H23,2)</f>
        <v>0</v>
      </c>
    </row>
    <row r="52" spans="2:8" ht="5.0999999999999996" hidden="1" customHeight="1" x14ac:dyDescent="0.25">
      <c r="B52" s="77"/>
      <c r="E52" s="85"/>
      <c r="F52" s="86"/>
    </row>
    <row r="53" spans="2:8" x14ac:dyDescent="0.25">
      <c r="B53" s="88" t="s">
        <v>75</v>
      </c>
      <c r="C53" s="87" t="s">
        <v>76</v>
      </c>
      <c r="D53" s="76"/>
      <c r="E53" s="89">
        <f>E45+E51</f>
        <v>313.31</v>
      </c>
    </row>
    <row r="54" spans="2:8" x14ac:dyDescent="0.25">
      <c r="B54" s="77"/>
      <c r="E54" s="85"/>
    </row>
    <row r="55" spans="2:8" x14ac:dyDescent="0.25">
      <c r="B55" s="77"/>
      <c r="E55" s="85"/>
    </row>
    <row r="56" spans="2:8" x14ac:dyDescent="0.25">
      <c r="B56" s="77"/>
      <c r="E56" s="85"/>
    </row>
    <row r="57" spans="2:8" ht="15.75" thickBot="1" x14ac:dyDescent="0.3">
      <c r="B57" s="68" t="s">
        <v>61</v>
      </c>
    </row>
    <row r="58" spans="2:8" x14ac:dyDescent="0.25">
      <c r="B58" s="103" t="s">
        <v>110</v>
      </c>
      <c r="C58" s="104"/>
      <c r="D58" s="104"/>
      <c r="E58" s="105"/>
    </row>
    <row r="59" spans="2:8" ht="15" customHeight="1" x14ac:dyDescent="0.25">
      <c r="B59" s="106"/>
      <c r="C59" s="107"/>
      <c r="D59" s="107"/>
      <c r="E59" s="108"/>
    </row>
    <row r="60" spans="2:8" ht="3" customHeight="1" thickBot="1" x14ac:dyDescent="0.3">
      <c r="B60" s="109"/>
      <c r="C60" s="110"/>
      <c r="D60" s="110"/>
      <c r="E60" s="111"/>
    </row>
    <row r="61" spans="2:8" ht="15" hidden="1" customHeight="1" x14ac:dyDescent="0.25"/>
    <row r="62" spans="2:8" ht="3" hidden="1" customHeight="1" x14ac:dyDescent="0.25"/>
  </sheetData>
  <sheetProtection algorithmName="SHA-512" hashValue="cAX2Fw7FmoFDTKaa5DJ+cQRevPu2o7rzUFY6B4sHhsD7A5mctNn40wkDnzpC21uCqoGH78ps6uQWy2VXkdE4QA==" saltValue="U86a9KRLzF8y3/nDQ72jUg==" spinCount="100000" sheet="1" selectLockedCells="1"/>
  <mergeCells count="3">
    <mergeCell ref="B16:E18"/>
    <mergeCell ref="B58:E60"/>
    <mergeCell ref="B9:E10"/>
  </mergeCells>
  <conditionalFormatting sqref="E29">
    <cfRule type="expression" dxfId="15" priority="21">
      <formula>$H$29="No"</formula>
    </cfRule>
  </conditionalFormatting>
  <conditionalFormatting sqref="E35">
    <cfRule type="expression" dxfId="14" priority="25">
      <formula>$E$33="Waive"</formula>
    </cfRule>
  </conditionalFormatting>
  <conditionalFormatting sqref="C35">
    <cfRule type="expression" dxfId="13" priority="24">
      <formula>$E$35="Waive"</formula>
    </cfRule>
  </conditionalFormatting>
  <conditionalFormatting sqref="B35">
    <cfRule type="expression" dxfId="12" priority="23">
      <formula>$E$35="Waive"</formula>
    </cfRule>
  </conditionalFormatting>
  <conditionalFormatting sqref="B29:D29">
    <cfRule type="expression" dxfId="11" priority="20">
      <formula>$E$25="Choice Fund H S A "</formula>
    </cfRule>
  </conditionalFormatting>
  <conditionalFormatting sqref="C27">
    <cfRule type="expression" dxfId="10" priority="18">
      <formula>$E$25="Waive"</formula>
    </cfRule>
  </conditionalFormatting>
  <conditionalFormatting sqref="B27">
    <cfRule type="expression" dxfId="9" priority="17">
      <formula>$E$25="Waive"</formula>
    </cfRule>
  </conditionalFormatting>
  <conditionalFormatting sqref="E27">
    <cfRule type="expression" dxfId="8" priority="14">
      <formula>$E$25="Waive"</formula>
    </cfRule>
  </conditionalFormatting>
  <conditionalFormatting sqref="E31">
    <cfRule type="expression" dxfId="7" priority="11">
      <formula>$E$29="Waive"</formula>
    </cfRule>
    <cfRule type="expression" dxfId="6" priority="13">
      <formula>$H$29="No"</formula>
    </cfRule>
  </conditionalFormatting>
  <conditionalFormatting sqref="B31:D31">
    <cfRule type="expression" dxfId="5" priority="10">
      <formula>$E$29="Waive"</formula>
    </cfRule>
    <cfRule type="expression" dxfId="4" priority="12">
      <formula>$E$25="Choice Fund H S A "</formula>
    </cfRule>
  </conditionalFormatting>
  <conditionalFormatting sqref="B35:D35">
    <cfRule type="expression" dxfId="3" priority="9">
      <formula>$E$33="Waive"</formula>
    </cfRule>
  </conditionalFormatting>
  <conditionalFormatting sqref="E49">
    <cfRule type="expression" dxfId="2" priority="5">
      <formula>$E$29="waive"</formula>
    </cfRule>
  </conditionalFormatting>
  <conditionalFormatting sqref="E47">
    <cfRule type="expression" dxfId="1" priority="4">
      <formula>$E$29="waive"</formula>
    </cfRule>
  </conditionalFormatting>
  <conditionalFormatting sqref="E51">
    <cfRule type="expression" dxfId="0" priority="3">
      <formula>$E$29="waive"</formula>
    </cfRule>
  </conditionalFormatting>
  <dataValidations count="1">
    <dataValidation type="list" allowBlank="1" showInputMessage="1" showErrorMessage="1" sqref="E23" xr:uid="{00000000-0002-0000-0000-000000000000}">
      <formula1>"12 Month"</formula1>
    </dataValidation>
  </dataValidations>
  <pageMargins left="0.7" right="0.7" top="1" bottom="0.75" header="0.3" footer="0.3"/>
  <pageSetup scale="96" orientation="portrait" horizontalDpi="1200" verticalDpi="1200" r:id="rId1"/>
  <headerFooter scaleWithDoc="0">
    <oddHeader>&amp;L&amp;14KIPP NJ 
Medical &amp;&amp; Prescription Contribution Calculator&amp;R&amp;G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Lookups!$L$5:$O$5</xm:f>
          </x14:formula1>
          <xm:sqref>E31:E32 E34:E35 E27</xm:sqref>
        </x14:dataValidation>
        <x14:dataValidation type="list" allowBlank="1" showInputMessage="1" showErrorMessage="1" xr:uid="{00000000-0002-0000-0000-000002000000}">
          <x14:formula1>
            <xm:f>Premium!$C$13:$F$13</xm:f>
          </x14:formula1>
          <xm:sqref>E36</xm:sqref>
        </x14:dataValidation>
        <x14:dataValidation type="list" allowBlank="1" showInputMessage="1" showErrorMessage="1" xr:uid="{00000000-0002-0000-0000-000003000000}">
          <x14:formula1>
            <xm:f>Premium!$C$5:$K$5</xm:f>
          </x14:formula1>
          <xm:sqref>E30 E28 E26</xm:sqref>
        </x14:dataValidation>
        <x14:dataValidation type="list" allowBlank="1" showInputMessage="1" showErrorMessage="1" xr:uid="{00000000-0002-0000-0000-000004000000}">
          <x14:formula1>
            <xm:f>Premium!$C$13:$D$13</xm:f>
          </x14:formula1>
          <xm:sqref>E29</xm:sqref>
        </x14:dataValidation>
        <x14:dataValidation type="list" allowBlank="1" showInputMessage="1" showErrorMessage="1" xr:uid="{00000000-0002-0000-0000-000005000000}">
          <x14:formula1>
            <xm:f>Premium!$C$5:$D$5</xm:f>
          </x14:formula1>
          <xm:sqref>E25</xm:sqref>
        </x14:dataValidation>
        <x14:dataValidation type="list" allowBlank="1" showInputMessage="1" showErrorMessage="1" xr:uid="{00000000-0002-0000-0000-000006000000}">
          <x14:formula1>
            <xm:f>Premium!$C$20:$E$20</xm:f>
          </x14:formula1>
          <xm:sqref>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65"/>
  <sheetViews>
    <sheetView topLeftCell="A9" zoomScale="85" zoomScaleNormal="85" workbookViewId="0">
      <selection activeCell="B5" sqref="B5:B31"/>
    </sheetView>
  </sheetViews>
  <sheetFormatPr defaultRowHeight="12.75" x14ac:dyDescent="0.2"/>
  <cols>
    <col min="1" max="1" width="11.5703125" style="1" bestFit="1" customWidth="1"/>
    <col min="2" max="2" width="22.7109375" style="1" customWidth="1"/>
    <col min="3" max="15" width="13.140625" style="1" customWidth="1"/>
    <col min="16" max="257" width="9.140625" style="1"/>
    <col min="258" max="258" width="11.5703125" style="1" bestFit="1" customWidth="1"/>
    <col min="259" max="259" width="22.7109375" style="1" customWidth="1"/>
    <col min="260" max="271" width="13.140625" style="1" customWidth="1"/>
    <col min="272" max="513" width="9.140625" style="1"/>
    <col min="514" max="514" width="11.5703125" style="1" bestFit="1" customWidth="1"/>
    <col min="515" max="515" width="22.7109375" style="1" customWidth="1"/>
    <col min="516" max="527" width="13.140625" style="1" customWidth="1"/>
    <col min="528" max="769" width="9.140625" style="1"/>
    <col min="770" max="770" width="11.5703125" style="1" bestFit="1" customWidth="1"/>
    <col min="771" max="771" width="22.7109375" style="1" customWidth="1"/>
    <col min="772" max="783" width="13.140625" style="1" customWidth="1"/>
    <col min="784" max="1025" width="9.140625" style="1"/>
    <col min="1026" max="1026" width="11.5703125" style="1" bestFit="1" customWidth="1"/>
    <col min="1027" max="1027" width="22.7109375" style="1" customWidth="1"/>
    <col min="1028" max="1039" width="13.140625" style="1" customWidth="1"/>
    <col min="1040" max="1281" width="9.140625" style="1"/>
    <col min="1282" max="1282" width="11.5703125" style="1" bestFit="1" customWidth="1"/>
    <col min="1283" max="1283" width="22.7109375" style="1" customWidth="1"/>
    <col min="1284" max="1295" width="13.140625" style="1" customWidth="1"/>
    <col min="1296" max="1537" width="9.140625" style="1"/>
    <col min="1538" max="1538" width="11.5703125" style="1" bestFit="1" customWidth="1"/>
    <col min="1539" max="1539" width="22.7109375" style="1" customWidth="1"/>
    <col min="1540" max="1551" width="13.140625" style="1" customWidth="1"/>
    <col min="1552" max="1793" width="9.140625" style="1"/>
    <col min="1794" max="1794" width="11.5703125" style="1" bestFit="1" customWidth="1"/>
    <col min="1795" max="1795" width="22.7109375" style="1" customWidth="1"/>
    <col min="1796" max="1807" width="13.140625" style="1" customWidth="1"/>
    <col min="1808" max="2049" width="9.140625" style="1"/>
    <col min="2050" max="2050" width="11.5703125" style="1" bestFit="1" customWidth="1"/>
    <col min="2051" max="2051" width="22.7109375" style="1" customWidth="1"/>
    <col min="2052" max="2063" width="13.140625" style="1" customWidth="1"/>
    <col min="2064" max="2305" width="9.140625" style="1"/>
    <col min="2306" max="2306" width="11.5703125" style="1" bestFit="1" customWidth="1"/>
    <col min="2307" max="2307" width="22.7109375" style="1" customWidth="1"/>
    <col min="2308" max="2319" width="13.140625" style="1" customWidth="1"/>
    <col min="2320" max="2561" width="9.140625" style="1"/>
    <col min="2562" max="2562" width="11.5703125" style="1" bestFit="1" customWidth="1"/>
    <col min="2563" max="2563" width="22.7109375" style="1" customWidth="1"/>
    <col min="2564" max="2575" width="13.140625" style="1" customWidth="1"/>
    <col min="2576" max="2817" width="9.140625" style="1"/>
    <col min="2818" max="2818" width="11.5703125" style="1" bestFit="1" customWidth="1"/>
    <col min="2819" max="2819" width="22.7109375" style="1" customWidth="1"/>
    <col min="2820" max="2831" width="13.140625" style="1" customWidth="1"/>
    <col min="2832" max="3073" width="9.140625" style="1"/>
    <col min="3074" max="3074" width="11.5703125" style="1" bestFit="1" customWidth="1"/>
    <col min="3075" max="3075" width="22.7109375" style="1" customWidth="1"/>
    <col min="3076" max="3087" width="13.140625" style="1" customWidth="1"/>
    <col min="3088" max="3329" width="9.140625" style="1"/>
    <col min="3330" max="3330" width="11.5703125" style="1" bestFit="1" customWidth="1"/>
    <col min="3331" max="3331" width="22.7109375" style="1" customWidth="1"/>
    <col min="3332" max="3343" width="13.140625" style="1" customWidth="1"/>
    <col min="3344" max="3585" width="9.140625" style="1"/>
    <col min="3586" max="3586" width="11.5703125" style="1" bestFit="1" customWidth="1"/>
    <col min="3587" max="3587" width="22.7109375" style="1" customWidth="1"/>
    <col min="3588" max="3599" width="13.140625" style="1" customWidth="1"/>
    <col min="3600" max="3841" width="9.140625" style="1"/>
    <col min="3842" max="3842" width="11.5703125" style="1" bestFit="1" customWidth="1"/>
    <col min="3843" max="3843" width="22.7109375" style="1" customWidth="1"/>
    <col min="3844" max="3855" width="13.140625" style="1" customWidth="1"/>
    <col min="3856" max="4097" width="9.140625" style="1"/>
    <col min="4098" max="4098" width="11.5703125" style="1" bestFit="1" customWidth="1"/>
    <col min="4099" max="4099" width="22.7109375" style="1" customWidth="1"/>
    <col min="4100" max="4111" width="13.140625" style="1" customWidth="1"/>
    <col min="4112" max="4353" width="9.140625" style="1"/>
    <col min="4354" max="4354" width="11.5703125" style="1" bestFit="1" customWidth="1"/>
    <col min="4355" max="4355" width="22.7109375" style="1" customWidth="1"/>
    <col min="4356" max="4367" width="13.140625" style="1" customWidth="1"/>
    <col min="4368" max="4609" width="9.140625" style="1"/>
    <col min="4610" max="4610" width="11.5703125" style="1" bestFit="1" customWidth="1"/>
    <col min="4611" max="4611" width="22.7109375" style="1" customWidth="1"/>
    <col min="4612" max="4623" width="13.140625" style="1" customWidth="1"/>
    <col min="4624" max="4865" width="9.140625" style="1"/>
    <col min="4866" max="4866" width="11.5703125" style="1" bestFit="1" customWidth="1"/>
    <col min="4867" max="4867" width="22.7109375" style="1" customWidth="1"/>
    <col min="4868" max="4879" width="13.140625" style="1" customWidth="1"/>
    <col min="4880" max="5121" width="9.140625" style="1"/>
    <col min="5122" max="5122" width="11.5703125" style="1" bestFit="1" customWidth="1"/>
    <col min="5123" max="5123" width="22.7109375" style="1" customWidth="1"/>
    <col min="5124" max="5135" width="13.140625" style="1" customWidth="1"/>
    <col min="5136" max="5377" width="9.140625" style="1"/>
    <col min="5378" max="5378" width="11.5703125" style="1" bestFit="1" customWidth="1"/>
    <col min="5379" max="5379" width="22.7109375" style="1" customWidth="1"/>
    <col min="5380" max="5391" width="13.140625" style="1" customWidth="1"/>
    <col min="5392" max="5633" width="9.140625" style="1"/>
    <col min="5634" max="5634" width="11.5703125" style="1" bestFit="1" customWidth="1"/>
    <col min="5635" max="5635" width="22.7109375" style="1" customWidth="1"/>
    <col min="5636" max="5647" width="13.140625" style="1" customWidth="1"/>
    <col min="5648" max="5889" width="9.140625" style="1"/>
    <col min="5890" max="5890" width="11.5703125" style="1" bestFit="1" customWidth="1"/>
    <col min="5891" max="5891" width="22.7109375" style="1" customWidth="1"/>
    <col min="5892" max="5903" width="13.140625" style="1" customWidth="1"/>
    <col min="5904" max="6145" width="9.140625" style="1"/>
    <col min="6146" max="6146" width="11.5703125" style="1" bestFit="1" customWidth="1"/>
    <col min="6147" max="6147" width="22.7109375" style="1" customWidth="1"/>
    <col min="6148" max="6159" width="13.140625" style="1" customWidth="1"/>
    <col min="6160" max="6401" width="9.140625" style="1"/>
    <col min="6402" max="6402" width="11.5703125" style="1" bestFit="1" customWidth="1"/>
    <col min="6403" max="6403" width="22.7109375" style="1" customWidth="1"/>
    <col min="6404" max="6415" width="13.140625" style="1" customWidth="1"/>
    <col min="6416" max="6657" width="9.140625" style="1"/>
    <col min="6658" max="6658" width="11.5703125" style="1" bestFit="1" customWidth="1"/>
    <col min="6659" max="6659" width="22.7109375" style="1" customWidth="1"/>
    <col min="6660" max="6671" width="13.140625" style="1" customWidth="1"/>
    <col min="6672" max="6913" width="9.140625" style="1"/>
    <col min="6914" max="6914" width="11.5703125" style="1" bestFit="1" customWidth="1"/>
    <col min="6915" max="6915" width="22.7109375" style="1" customWidth="1"/>
    <col min="6916" max="6927" width="13.140625" style="1" customWidth="1"/>
    <col min="6928" max="7169" width="9.140625" style="1"/>
    <col min="7170" max="7170" width="11.5703125" style="1" bestFit="1" customWidth="1"/>
    <col min="7171" max="7171" width="22.7109375" style="1" customWidth="1"/>
    <col min="7172" max="7183" width="13.140625" style="1" customWidth="1"/>
    <col min="7184" max="7425" width="9.140625" style="1"/>
    <col min="7426" max="7426" width="11.5703125" style="1" bestFit="1" customWidth="1"/>
    <col min="7427" max="7427" width="22.7109375" style="1" customWidth="1"/>
    <col min="7428" max="7439" width="13.140625" style="1" customWidth="1"/>
    <col min="7440" max="7681" width="9.140625" style="1"/>
    <col min="7682" max="7682" width="11.5703125" style="1" bestFit="1" customWidth="1"/>
    <col min="7683" max="7683" width="22.7109375" style="1" customWidth="1"/>
    <col min="7684" max="7695" width="13.140625" style="1" customWidth="1"/>
    <col min="7696" max="7937" width="9.140625" style="1"/>
    <col min="7938" max="7938" width="11.5703125" style="1" bestFit="1" customWidth="1"/>
    <col min="7939" max="7939" width="22.7109375" style="1" customWidth="1"/>
    <col min="7940" max="7951" width="13.140625" style="1" customWidth="1"/>
    <col min="7952" max="8193" width="9.140625" style="1"/>
    <col min="8194" max="8194" width="11.5703125" style="1" bestFit="1" customWidth="1"/>
    <col min="8195" max="8195" width="22.7109375" style="1" customWidth="1"/>
    <col min="8196" max="8207" width="13.140625" style="1" customWidth="1"/>
    <col min="8208" max="8449" width="9.140625" style="1"/>
    <col min="8450" max="8450" width="11.5703125" style="1" bestFit="1" customWidth="1"/>
    <col min="8451" max="8451" width="22.7109375" style="1" customWidth="1"/>
    <col min="8452" max="8463" width="13.140625" style="1" customWidth="1"/>
    <col min="8464" max="8705" width="9.140625" style="1"/>
    <col min="8706" max="8706" width="11.5703125" style="1" bestFit="1" customWidth="1"/>
    <col min="8707" max="8707" width="22.7109375" style="1" customWidth="1"/>
    <col min="8708" max="8719" width="13.140625" style="1" customWidth="1"/>
    <col min="8720" max="8961" width="9.140625" style="1"/>
    <col min="8962" max="8962" width="11.5703125" style="1" bestFit="1" customWidth="1"/>
    <col min="8963" max="8963" width="22.7109375" style="1" customWidth="1"/>
    <col min="8964" max="8975" width="13.140625" style="1" customWidth="1"/>
    <col min="8976" max="9217" width="9.140625" style="1"/>
    <col min="9218" max="9218" width="11.5703125" style="1" bestFit="1" customWidth="1"/>
    <col min="9219" max="9219" width="22.7109375" style="1" customWidth="1"/>
    <col min="9220" max="9231" width="13.140625" style="1" customWidth="1"/>
    <col min="9232" max="9473" width="9.140625" style="1"/>
    <col min="9474" max="9474" width="11.5703125" style="1" bestFit="1" customWidth="1"/>
    <col min="9475" max="9475" width="22.7109375" style="1" customWidth="1"/>
    <col min="9476" max="9487" width="13.140625" style="1" customWidth="1"/>
    <col min="9488" max="9729" width="9.140625" style="1"/>
    <col min="9730" max="9730" width="11.5703125" style="1" bestFit="1" customWidth="1"/>
    <col min="9731" max="9731" width="22.7109375" style="1" customWidth="1"/>
    <col min="9732" max="9743" width="13.140625" style="1" customWidth="1"/>
    <col min="9744" max="9985" width="9.140625" style="1"/>
    <col min="9986" max="9986" width="11.5703125" style="1" bestFit="1" customWidth="1"/>
    <col min="9987" max="9987" width="22.7109375" style="1" customWidth="1"/>
    <col min="9988" max="9999" width="13.140625" style="1" customWidth="1"/>
    <col min="10000" max="10241" width="9.140625" style="1"/>
    <col min="10242" max="10242" width="11.5703125" style="1" bestFit="1" customWidth="1"/>
    <col min="10243" max="10243" width="22.7109375" style="1" customWidth="1"/>
    <col min="10244" max="10255" width="13.140625" style="1" customWidth="1"/>
    <col min="10256" max="10497" width="9.140625" style="1"/>
    <col min="10498" max="10498" width="11.5703125" style="1" bestFit="1" customWidth="1"/>
    <col min="10499" max="10499" width="22.7109375" style="1" customWidth="1"/>
    <col min="10500" max="10511" width="13.140625" style="1" customWidth="1"/>
    <col min="10512" max="10753" width="9.140625" style="1"/>
    <col min="10754" max="10754" width="11.5703125" style="1" bestFit="1" customWidth="1"/>
    <col min="10755" max="10755" width="22.7109375" style="1" customWidth="1"/>
    <col min="10756" max="10767" width="13.140625" style="1" customWidth="1"/>
    <col min="10768" max="11009" width="9.140625" style="1"/>
    <col min="11010" max="11010" width="11.5703125" style="1" bestFit="1" customWidth="1"/>
    <col min="11011" max="11011" width="22.7109375" style="1" customWidth="1"/>
    <col min="11012" max="11023" width="13.140625" style="1" customWidth="1"/>
    <col min="11024" max="11265" width="9.140625" style="1"/>
    <col min="11266" max="11266" width="11.5703125" style="1" bestFit="1" customWidth="1"/>
    <col min="11267" max="11267" width="22.7109375" style="1" customWidth="1"/>
    <col min="11268" max="11279" width="13.140625" style="1" customWidth="1"/>
    <col min="11280" max="11521" width="9.140625" style="1"/>
    <col min="11522" max="11522" width="11.5703125" style="1" bestFit="1" customWidth="1"/>
    <col min="11523" max="11523" width="22.7109375" style="1" customWidth="1"/>
    <col min="11524" max="11535" width="13.140625" style="1" customWidth="1"/>
    <col min="11536" max="11777" width="9.140625" style="1"/>
    <col min="11778" max="11778" width="11.5703125" style="1" bestFit="1" customWidth="1"/>
    <col min="11779" max="11779" width="22.7109375" style="1" customWidth="1"/>
    <col min="11780" max="11791" width="13.140625" style="1" customWidth="1"/>
    <col min="11792" max="12033" width="9.140625" style="1"/>
    <col min="12034" max="12034" width="11.5703125" style="1" bestFit="1" customWidth="1"/>
    <col min="12035" max="12035" width="22.7109375" style="1" customWidth="1"/>
    <col min="12036" max="12047" width="13.140625" style="1" customWidth="1"/>
    <col min="12048" max="12289" width="9.140625" style="1"/>
    <col min="12290" max="12290" width="11.5703125" style="1" bestFit="1" customWidth="1"/>
    <col min="12291" max="12291" width="22.7109375" style="1" customWidth="1"/>
    <col min="12292" max="12303" width="13.140625" style="1" customWidth="1"/>
    <col min="12304" max="12545" width="9.140625" style="1"/>
    <col min="12546" max="12546" width="11.5703125" style="1" bestFit="1" customWidth="1"/>
    <col min="12547" max="12547" width="22.7109375" style="1" customWidth="1"/>
    <col min="12548" max="12559" width="13.140625" style="1" customWidth="1"/>
    <col min="12560" max="12801" width="9.140625" style="1"/>
    <col min="12802" max="12802" width="11.5703125" style="1" bestFit="1" customWidth="1"/>
    <col min="12803" max="12803" width="22.7109375" style="1" customWidth="1"/>
    <col min="12804" max="12815" width="13.140625" style="1" customWidth="1"/>
    <col min="12816" max="13057" width="9.140625" style="1"/>
    <col min="13058" max="13058" width="11.5703125" style="1" bestFit="1" customWidth="1"/>
    <col min="13059" max="13059" width="22.7109375" style="1" customWidth="1"/>
    <col min="13060" max="13071" width="13.140625" style="1" customWidth="1"/>
    <col min="13072" max="13313" width="9.140625" style="1"/>
    <col min="13314" max="13314" width="11.5703125" style="1" bestFit="1" customWidth="1"/>
    <col min="13315" max="13315" width="22.7109375" style="1" customWidth="1"/>
    <col min="13316" max="13327" width="13.140625" style="1" customWidth="1"/>
    <col min="13328" max="13569" width="9.140625" style="1"/>
    <col min="13570" max="13570" width="11.5703125" style="1" bestFit="1" customWidth="1"/>
    <col min="13571" max="13571" width="22.7109375" style="1" customWidth="1"/>
    <col min="13572" max="13583" width="13.140625" style="1" customWidth="1"/>
    <col min="13584" max="13825" width="9.140625" style="1"/>
    <col min="13826" max="13826" width="11.5703125" style="1" bestFit="1" customWidth="1"/>
    <col min="13827" max="13827" width="22.7109375" style="1" customWidth="1"/>
    <col min="13828" max="13839" width="13.140625" style="1" customWidth="1"/>
    <col min="13840" max="14081" width="9.140625" style="1"/>
    <col min="14082" max="14082" width="11.5703125" style="1" bestFit="1" customWidth="1"/>
    <col min="14083" max="14083" width="22.7109375" style="1" customWidth="1"/>
    <col min="14084" max="14095" width="13.140625" style="1" customWidth="1"/>
    <col min="14096" max="14337" width="9.140625" style="1"/>
    <col min="14338" max="14338" width="11.5703125" style="1" bestFit="1" customWidth="1"/>
    <col min="14339" max="14339" width="22.7109375" style="1" customWidth="1"/>
    <col min="14340" max="14351" width="13.140625" style="1" customWidth="1"/>
    <col min="14352" max="14593" width="9.140625" style="1"/>
    <col min="14594" max="14594" width="11.5703125" style="1" bestFit="1" customWidth="1"/>
    <col min="14595" max="14595" width="22.7109375" style="1" customWidth="1"/>
    <col min="14596" max="14607" width="13.140625" style="1" customWidth="1"/>
    <col min="14608" max="14849" width="9.140625" style="1"/>
    <col min="14850" max="14850" width="11.5703125" style="1" bestFit="1" customWidth="1"/>
    <col min="14851" max="14851" width="22.7109375" style="1" customWidth="1"/>
    <col min="14852" max="14863" width="13.140625" style="1" customWidth="1"/>
    <col min="14864" max="15105" width="9.140625" style="1"/>
    <col min="15106" max="15106" width="11.5703125" style="1" bestFit="1" customWidth="1"/>
    <col min="15107" max="15107" width="22.7109375" style="1" customWidth="1"/>
    <col min="15108" max="15119" width="13.140625" style="1" customWidth="1"/>
    <col min="15120" max="15361" width="9.140625" style="1"/>
    <col min="15362" max="15362" width="11.5703125" style="1" bestFit="1" customWidth="1"/>
    <col min="15363" max="15363" width="22.7109375" style="1" customWidth="1"/>
    <col min="15364" max="15375" width="13.140625" style="1" customWidth="1"/>
    <col min="15376" max="15617" width="9.140625" style="1"/>
    <col min="15618" max="15618" width="11.5703125" style="1" bestFit="1" customWidth="1"/>
    <col min="15619" max="15619" width="22.7109375" style="1" customWidth="1"/>
    <col min="15620" max="15631" width="13.140625" style="1" customWidth="1"/>
    <col min="15632" max="15873" width="9.140625" style="1"/>
    <col min="15874" max="15874" width="11.5703125" style="1" bestFit="1" customWidth="1"/>
    <col min="15875" max="15875" width="22.7109375" style="1" customWidth="1"/>
    <col min="15876" max="15887" width="13.140625" style="1" customWidth="1"/>
    <col min="15888" max="16129" width="9.140625" style="1"/>
    <col min="16130" max="16130" width="11.5703125" style="1" bestFit="1" customWidth="1"/>
    <col min="16131" max="16131" width="22.7109375" style="1" customWidth="1"/>
    <col min="16132" max="16143" width="13.140625" style="1" customWidth="1"/>
    <col min="16144" max="16384" width="9.140625" style="1"/>
  </cols>
  <sheetData>
    <row r="1" spans="1:15" ht="18.75" x14ac:dyDescent="0.3">
      <c r="B1" s="3"/>
      <c r="C1" s="4"/>
      <c r="D1" s="4"/>
      <c r="E1" s="4"/>
      <c r="F1" s="4"/>
      <c r="G1" s="3"/>
      <c r="H1" s="3"/>
      <c r="I1" s="3"/>
      <c r="J1" s="4"/>
      <c r="K1" s="4"/>
      <c r="L1" s="4"/>
      <c r="M1" s="4"/>
      <c r="N1" s="4"/>
      <c r="O1" s="4"/>
    </row>
    <row r="2" spans="1:15" ht="13.5" thickBot="1" x14ac:dyDescent="0.25">
      <c r="B2" s="2"/>
      <c r="C2" s="2">
        <v>3</v>
      </c>
      <c r="D2" s="5">
        <v>4</v>
      </c>
      <c r="E2" s="2">
        <v>5</v>
      </c>
      <c r="F2" s="2">
        <v>6</v>
      </c>
      <c r="G2" s="5">
        <v>7</v>
      </c>
      <c r="H2" s="2">
        <v>8</v>
      </c>
      <c r="I2" s="2"/>
      <c r="J2" s="5"/>
      <c r="K2" s="2"/>
      <c r="L2" s="2"/>
      <c r="M2" s="5"/>
      <c r="N2" s="5"/>
      <c r="O2" s="2"/>
    </row>
    <row r="3" spans="1:15" ht="13.5" thickBot="1" x14ac:dyDescent="0.25">
      <c r="B3" s="2"/>
      <c r="C3" s="112" t="s">
        <v>0</v>
      </c>
      <c r="D3" s="113"/>
      <c r="E3" s="114"/>
      <c r="F3" s="112" t="s">
        <v>1</v>
      </c>
      <c r="G3" s="113"/>
      <c r="H3" s="114"/>
      <c r="I3" s="112" t="s">
        <v>2</v>
      </c>
      <c r="J3" s="113"/>
      <c r="K3" s="114"/>
      <c r="L3" s="112" t="s">
        <v>3</v>
      </c>
      <c r="M3" s="113"/>
      <c r="N3" s="113"/>
      <c r="O3" s="114"/>
    </row>
    <row r="4" spans="1:15" ht="16.5" thickBot="1" x14ac:dyDescent="0.3">
      <c r="B4" s="2"/>
      <c r="C4" s="115" t="s">
        <v>4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7"/>
    </row>
    <row r="5" spans="1:15" ht="30.75" thickBot="1" x14ac:dyDescent="0.25">
      <c r="B5" s="6" t="s">
        <v>5</v>
      </c>
      <c r="C5" s="7" t="s">
        <v>6</v>
      </c>
      <c r="D5" s="8" t="s">
        <v>7</v>
      </c>
      <c r="E5" s="9" t="s">
        <v>8</v>
      </c>
      <c r="F5" s="7" t="s">
        <v>6</v>
      </c>
      <c r="G5" s="8" t="s">
        <v>7</v>
      </c>
      <c r="H5" s="9" t="s">
        <v>8</v>
      </c>
      <c r="I5" s="7" t="s">
        <v>6</v>
      </c>
      <c r="J5" s="8" t="s">
        <v>7</v>
      </c>
      <c r="K5" s="9" t="s">
        <v>8</v>
      </c>
      <c r="L5" s="7" t="s">
        <v>45</v>
      </c>
      <c r="M5" s="8" t="s">
        <v>50</v>
      </c>
      <c r="N5" s="8" t="s">
        <v>9</v>
      </c>
      <c r="O5" s="9" t="s">
        <v>46</v>
      </c>
    </row>
    <row r="6" spans="1:15" ht="15" x14ac:dyDescent="0.25">
      <c r="A6" s="10">
        <v>0</v>
      </c>
      <c r="B6" s="11" t="s">
        <v>10</v>
      </c>
      <c r="C6" s="12">
        <v>1.125E-2</v>
      </c>
      <c r="D6" s="13">
        <v>8.7500000000000008E-3</v>
      </c>
      <c r="E6" s="14">
        <v>7.4999999999999997E-3</v>
      </c>
      <c r="F6" s="15">
        <v>2.2499999999999999E-2</v>
      </c>
      <c r="G6" s="13">
        <v>1.7500000000000002E-2</v>
      </c>
      <c r="H6" s="14">
        <v>1.4999999999999999E-2</v>
      </c>
      <c r="I6" s="15">
        <v>3.3750000000000002E-2</v>
      </c>
      <c r="J6" s="13">
        <v>2.6250000000000002E-2</v>
      </c>
      <c r="K6" s="14">
        <v>2.2499999999999999E-2</v>
      </c>
      <c r="L6" s="15">
        <v>4.4999999999999998E-2</v>
      </c>
      <c r="M6" s="16">
        <v>3.5000000000000003E-2</v>
      </c>
      <c r="N6" s="16">
        <v>3.5000000000000003E-2</v>
      </c>
      <c r="O6" s="14">
        <v>0.03</v>
      </c>
    </row>
    <row r="7" spans="1:15" ht="15" x14ac:dyDescent="0.25">
      <c r="A7" s="10">
        <v>20000</v>
      </c>
      <c r="B7" s="11" t="s">
        <v>11</v>
      </c>
      <c r="C7" s="15">
        <v>1.375E-2</v>
      </c>
      <c r="D7" s="13">
        <v>8.7500000000000008E-3</v>
      </c>
      <c r="E7" s="14">
        <v>7.4999999999999997E-3</v>
      </c>
      <c r="F7" s="15">
        <v>2.75E-2</v>
      </c>
      <c r="G7" s="13">
        <v>1.7500000000000002E-2</v>
      </c>
      <c r="H7" s="14">
        <v>1.4999999999999999E-2</v>
      </c>
      <c r="I7" s="15">
        <v>4.1250000000000002E-2</v>
      </c>
      <c r="J7" s="13">
        <v>2.6250000000000002E-2</v>
      </c>
      <c r="K7" s="14">
        <v>2.2499999999999999E-2</v>
      </c>
      <c r="L7" s="15">
        <v>5.5E-2</v>
      </c>
      <c r="M7" s="16">
        <v>3.5000000000000003E-2</v>
      </c>
      <c r="N7" s="16">
        <v>3.5000000000000003E-2</v>
      </c>
      <c r="O7" s="14">
        <v>0.03</v>
      </c>
    </row>
    <row r="8" spans="1:15" ht="15" x14ac:dyDescent="0.25">
      <c r="A8" s="10">
        <v>25000</v>
      </c>
      <c r="B8" s="11" t="s">
        <v>12</v>
      </c>
      <c r="C8" s="15">
        <v>1.8749999999999999E-2</v>
      </c>
      <c r="D8" s="13">
        <v>1.125E-2</v>
      </c>
      <c r="E8" s="14">
        <v>0.01</v>
      </c>
      <c r="F8" s="15">
        <v>3.7499999999999999E-2</v>
      </c>
      <c r="G8" s="13">
        <v>2.2499999999999999E-2</v>
      </c>
      <c r="H8" s="14">
        <v>0.02</v>
      </c>
      <c r="I8" s="15">
        <v>5.6249999999999994E-2</v>
      </c>
      <c r="J8" s="13">
        <v>3.3750000000000002E-2</v>
      </c>
      <c r="K8" s="14">
        <v>0.03</v>
      </c>
      <c r="L8" s="15">
        <v>7.4999999999999997E-2</v>
      </c>
      <c r="M8" s="16">
        <v>4.4999999999999998E-2</v>
      </c>
      <c r="N8" s="16">
        <v>4.4999999999999998E-2</v>
      </c>
      <c r="O8" s="14">
        <v>0.04</v>
      </c>
    </row>
    <row r="9" spans="1:15" ht="15" x14ac:dyDescent="0.25">
      <c r="A9" s="10">
        <v>30000</v>
      </c>
      <c r="B9" s="11" t="s">
        <v>13</v>
      </c>
      <c r="C9" s="15">
        <v>2.5000000000000001E-2</v>
      </c>
      <c r="D9" s="13">
        <v>1.4999999999999999E-2</v>
      </c>
      <c r="E9" s="14">
        <v>1.2500000000000001E-2</v>
      </c>
      <c r="F9" s="15">
        <v>0.05</v>
      </c>
      <c r="G9" s="13">
        <v>0.03</v>
      </c>
      <c r="H9" s="14">
        <v>2.5000000000000001E-2</v>
      </c>
      <c r="I9" s="15">
        <v>7.5000000000000011E-2</v>
      </c>
      <c r="J9" s="13">
        <v>4.4999999999999998E-2</v>
      </c>
      <c r="K9" s="14">
        <v>3.7500000000000006E-2</v>
      </c>
      <c r="L9" s="15">
        <v>0.1</v>
      </c>
      <c r="M9" s="16">
        <v>0.06</v>
      </c>
      <c r="N9" s="16">
        <v>0.06</v>
      </c>
      <c r="O9" s="14">
        <v>0.05</v>
      </c>
    </row>
    <row r="10" spans="1:15" ht="15" x14ac:dyDescent="0.25">
      <c r="A10" s="10">
        <v>35000</v>
      </c>
      <c r="B10" s="11" t="s">
        <v>14</v>
      </c>
      <c r="C10" s="15">
        <v>2.75E-2</v>
      </c>
      <c r="D10" s="13">
        <v>1.7500000000000002E-2</v>
      </c>
      <c r="E10" s="14">
        <v>1.4999999999999999E-2</v>
      </c>
      <c r="F10" s="15">
        <v>5.5E-2</v>
      </c>
      <c r="G10" s="13">
        <v>3.5000000000000003E-2</v>
      </c>
      <c r="H10" s="14">
        <v>0.03</v>
      </c>
      <c r="I10" s="15">
        <v>8.2500000000000004E-2</v>
      </c>
      <c r="J10" s="13">
        <v>5.2500000000000005E-2</v>
      </c>
      <c r="K10" s="14">
        <v>4.4999999999999998E-2</v>
      </c>
      <c r="L10" s="15">
        <v>0.11</v>
      </c>
      <c r="M10" s="16">
        <v>7.0000000000000007E-2</v>
      </c>
      <c r="N10" s="16">
        <v>7.0000000000000007E-2</v>
      </c>
      <c r="O10" s="14">
        <v>0.06</v>
      </c>
    </row>
    <row r="11" spans="1:15" ht="15" x14ac:dyDescent="0.25">
      <c r="A11" s="10">
        <v>40000</v>
      </c>
      <c r="B11" s="11" t="s">
        <v>15</v>
      </c>
      <c r="C11" s="15">
        <v>0.03</v>
      </c>
      <c r="D11" s="13">
        <v>0.02</v>
      </c>
      <c r="E11" s="14">
        <v>1.7500000000000002E-2</v>
      </c>
      <c r="F11" s="15">
        <v>0.06</v>
      </c>
      <c r="G11" s="13">
        <v>0.04</v>
      </c>
      <c r="H11" s="14">
        <v>3.5000000000000003E-2</v>
      </c>
      <c r="I11" s="15">
        <v>0.09</v>
      </c>
      <c r="J11" s="13">
        <v>0.06</v>
      </c>
      <c r="K11" s="14">
        <v>5.2500000000000005E-2</v>
      </c>
      <c r="L11" s="15">
        <v>0.12</v>
      </c>
      <c r="M11" s="16">
        <v>0.08</v>
      </c>
      <c r="N11" s="16">
        <v>0.08</v>
      </c>
      <c r="O11" s="14">
        <v>7.0000000000000007E-2</v>
      </c>
    </row>
    <row r="12" spans="1:15" ht="15" x14ac:dyDescent="0.25">
      <c r="A12" s="10">
        <v>45000</v>
      </c>
      <c r="B12" s="11" t="s">
        <v>16</v>
      </c>
      <c r="C12" s="15">
        <v>3.5000000000000003E-2</v>
      </c>
      <c r="D12" s="13">
        <v>2.5000000000000001E-2</v>
      </c>
      <c r="E12" s="14">
        <v>2.2499999999999999E-2</v>
      </c>
      <c r="F12" s="15">
        <v>7.0000000000000007E-2</v>
      </c>
      <c r="G12" s="13">
        <v>0.05</v>
      </c>
      <c r="H12" s="14">
        <v>4.4999999999999998E-2</v>
      </c>
      <c r="I12" s="15">
        <v>0.10500000000000001</v>
      </c>
      <c r="J12" s="13">
        <v>7.5000000000000011E-2</v>
      </c>
      <c r="K12" s="14">
        <v>6.7500000000000004E-2</v>
      </c>
      <c r="L12" s="15">
        <v>0.14000000000000001</v>
      </c>
      <c r="M12" s="16">
        <v>0.1</v>
      </c>
      <c r="N12" s="16">
        <v>0.1</v>
      </c>
      <c r="O12" s="14">
        <v>0.09</v>
      </c>
    </row>
    <row r="13" spans="1:15" ht="15" x14ac:dyDescent="0.25">
      <c r="A13" s="10">
        <v>50000</v>
      </c>
      <c r="B13" s="11" t="s">
        <v>17</v>
      </c>
      <c r="C13" s="15">
        <v>0.05</v>
      </c>
      <c r="D13" s="13">
        <v>3.7499999999999999E-2</v>
      </c>
      <c r="E13" s="14">
        <v>0.03</v>
      </c>
      <c r="F13" s="15">
        <v>0.1</v>
      </c>
      <c r="G13" s="13">
        <v>7.4999999999999997E-2</v>
      </c>
      <c r="H13" s="14">
        <v>0.06</v>
      </c>
      <c r="I13" s="15">
        <v>0.15000000000000002</v>
      </c>
      <c r="J13" s="13">
        <v>0.11249999999999999</v>
      </c>
      <c r="K13" s="14">
        <v>0.09</v>
      </c>
      <c r="L13" s="15">
        <v>0.2</v>
      </c>
      <c r="M13" s="16">
        <v>0.15</v>
      </c>
      <c r="N13" s="16">
        <v>0.15</v>
      </c>
      <c r="O13" s="14">
        <v>0.12</v>
      </c>
    </row>
    <row r="14" spans="1:15" ht="15" x14ac:dyDescent="0.25">
      <c r="A14" s="10">
        <v>55000</v>
      </c>
      <c r="B14" s="11" t="s">
        <v>18</v>
      </c>
      <c r="C14" s="15">
        <v>5.7500000000000002E-2</v>
      </c>
      <c r="D14" s="13">
        <v>4.2500000000000003E-2</v>
      </c>
      <c r="E14" s="14">
        <v>3.5000000000000003E-2</v>
      </c>
      <c r="F14" s="15">
        <v>0.115</v>
      </c>
      <c r="G14" s="13">
        <v>8.5000000000000006E-2</v>
      </c>
      <c r="H14" s="14">
        <v>7.0000000000000007E-2</v>
      </c>
      <c r="I14" s="15">
        <v>0.17250000000000001</v>
      </c>
      <c r="J14" s="13">
        <v>0.1275</v>
      </c>
      <c r="K14" s="14">
        <v>0.10500000000000001</v>
      </c>
      <c r="L14" s="15">
        <v>0.23</v>
      </c>
      <c r="M14" s="16">
        <v>0.17</v>
      </c>
      <c r="N14" s="16">
        <v>0.17</v>
      </c>
      <c r="O14" s="14">
        <v>0.14000000000000001</v>
      </c>
    </row>
    <row r="15" spans="1:15" ht="15" x14ac:dyDescent="0.25">
      <c r="A15" s="10">
        <v>60000</v>
      </c>
      <c r="B15" s="11" t="s">
        <v>19</v>
      </c>
      <c r="C15" s="15">
        <v>6.7500000000000004E-2</v>
      </c>
      <c r="D15" s="13">
        <v>5.2499999999999998E-2</v>
      </c>
      <c r="E15" s="14">
        <v>4.2500000000000003E-2</v>
      </c>
      <c r="F15" s="15">
        <v>0.13500000000000001</v>
      </c>
      <c r="G15" s="13">
        <v>0.105</v>
      </c>
      <c r="H15" s="14">
        <v>8.5000000000000006E-2</v>
      </c>
      <c r="I15" s="15">
        <v>0.20250000000000001</v>
      </c>
      <c r="J15" s="13">
        <v>0.1575</v>
      </c>
      <c r="K15" s="14">
        <v>0.1275</v>
      </c>
      <c r="L15" s="15">
        <v>0.27</v>
      </c>
      <c r="M15" s="16">
        <v>0.21</v>
      </c>
      <c r="N15" s="16">
        <v>0.21</v>
      </c>
      <c r="O15" s="14">
        <v>0.17</v>
      </c>
    </row>
    <row r="16" spans="1:15" ht="15" x14ac:dyDescent="0.25">
      <c r="A16" s="10">
        <v>65000</v>
      </c>
      <c r="B16" s="11" t="s">
        <v>20</v>
      </c>
      <c r="C16" s="15">
        <v>7.2499999999999995E-2</v>
      </c>
      <c r="D16" s="13">
        <v>5.7500000000000002E-2</v>
      </c>
      <c r="E16" s="14">
        <v>4.7500000000000001E-2</v>
      </c>
      <c r="F16" s="15">
        <v>0.14499999999999999</v>
      </c>
      <c r="G16" s="13">
        <v>0.115</v>
      </c>
      <c r="H16" s="14">
        <v>9.5000000000000001E-2</v>
      </c>
      <c r="I16" s="15">
        <v>0.21749999999999997</v>
      </c>
      <c r="J16" s="13">
        <v>0.17250000000000001</v>
      </c>
      <c r="K16" s="14">
        <v>0.14250000000000002</v>
      </c>
      <c r="L16" s="15">
        <v>0.28999999999999998</v>
      </c>
      <c r="M16" s="16">
        <v>0.23</v>
      </c>
      <c r="N16" s="16">
        <v>0.23</v>
      </c>
      <c r="O16" s="14">
        <v>0.19</v>
      </c>
    </row>
    <row r="17" spans="1:15" ht="15" x14ac:dyDescent="0.25">
      <c r="A17" s="10">
        <v>70000</v>
      </c>
      <c r="B17" s="11" t="s">
        <v>21</v>
      </c>
      <c r="C17" s="15">
        <v>0.08</v>
      </c>
      <c r="D17" s="13">
        <v>6.5000000000000002E-2</v>
      </c>
      <c r="E17" s="14">
        <v>5.5E-2</v>
      </c>
      <c r="F17" s="15">
        <v>0.16</v>
      </c>
      <c r="G17" s="13">
        <v>0.13</v>
      </c>
      <c r="H17" s="14">
        <v>0.11</v>
      </c>
      <c r="I17" s="15">
        <v>0.24</v>
      </c>
      <c r="J17" s="13">
        <v>0.19500000000000001</v>
      </c>
      <c r="K17" s="14">
        <v>0.16500000000000001</v>
      </c>
      <c r="L17" s="15">
        <v>0.32</v>
      </c>
      <c r="M17" s="16">
        <v>0.26</v>
      </c>
      <c r="N17" s="16">
        <v>0.26</v>
      </c>
      <c r="O17" s="14">
        <v>0.22</v>
      </c>
    </row>
    <row r="18" spans="1:15" ht="15" x14ac:dyDescent="0.25">
      <c r="A18" s="10">
        <v>75000</v>
      </c>
      <c r="B18" s="11" t="s">
        <v>22</v>
      </c>
      <c r="C18" s="15">
        <v>8.2500000000000004E-2</v>
      </c>
      <c r="D18" s="13">
        <v>6.7500000000000004E-2</v>
      </c>
      <c r="E18" s="14">
        <v>5.7500000000000002E-2</v>
      </c>
      <c r="F18" s="15">
        <v>0.16500000000000001</v>
      </c>
      <c r="G18" s="13">
        <v>0.13500000000000001</v>
      </c>
      <c r="H18" s="14">
        <v>0.115</v>
      </c>
      <c r="I18" s="15">
        <v>0.2475</v>
      </c>
      <c r="J18" s="13">
        <v>0.20250000000000001</v>
      </c>
      <c r="K18" s="14">
        <v>0.17250000000000001</v>
      </c>
      <c r="L18" s="15">
        <v>0.33</v>
      </c>
      <c r="M18" s="16">
        <v>0.27</v>
      </c>
      <c r="N18" s="16">
        <v>0.27</v>
      </c>
      <c r="O18" s="14">
        <v>0.23</v>
      </c>
    </row>
    <row r="19" spans="1:15" ht="15" x14ac:dyDescent="0.25">
      <c r="A19" s="10">
        <v>80000</v>
      </c>
      <c r="B19" s="11" t="s">
        <v>23</v>
      </c>
      <c r="C19" s="15">
        <v>8.5000000000000006E-2</v>
      </c>
      <c r="D19" s="13">
        <v>7.0000000000000007E-2</v>
      </c>
      <c r="E19" s="14">
        <v>0.06</v>
      </c>
      <c r="F19" s="15">
        <v>0.17</v>
      </c>
      <c r="G19" s="13">
        <v>0.14000000000000001</v>
      </c>
      <c r="H19" s="14">
        <v>0.12</v>
      </c>
      <c r="I19" s="15">
        <v>0.255</v>
      </c>
      <c r="J19" s="13">
        <v>0.21000000000000002</v>
      </c>
      <c r="K19" s="14">
        <v>0.18</v>
      </c>
      <c r="L19" s="15">
        <v>0.34</v>
      </c>
      <c r="M19" s="16">
        <v>0.28000000000000003</v>
      </c>
      <c r="N19" s="16">
        <v>0.28000000000000003</v>
      </c>
      <c r="O19" s="14">
        <v>0.24</v>
      </c>
    </row>
    <row r="20" spans="1:15" ht="15" x14ac:dyDescent="0.25">
      <c r="A20" s="10">
        <v>85000</v>
      </c>
      <c r="B20" s="11" t="s">
        <v>24</v>
      </c>
      <c r="C20" s="15">
        <v>8.5000000000000006E-2</v>
      </c>
      <c r="D20" s="13">
        <v>7.4999999999999997E-2</v>
      </c>
      <c r="E20" s="14">
        <v>6.5000000000000002E-2</v>
      </c>
      <c r="F20" s="15">
        <v>0.17</v>
      </c>
      <c r="G20" s="13">
        <v>0.15</v>
      </c>
      <c r="H20" s="14">
        <v>0.13</v>
      </c>
      <c r="I20" s="15">
        <v>0.255</v>
      </c>
      <c r="J20" s="13">
        <v>0.22499999999999998</v>
      </c>
      <c r="K20" s="14">
        <v>0.19500000000000001</v>
      </c>
      <c r="L20" s="15">
        <v>0.34</v>
      </c>
      <c r="M20" s="16">
        <v>0.3</v>
      </c>
      <c r="N20" s="16">
        <v>0.3</v>
      </c>
      <c r="O20" s="14">
        <v>0.26</v>
      </c>
    </row>
    <row r="21" spans="1:15" ht="15" x14ac:dyDescent="0.25">
      <c r="A21" s="10">
        <v>90000</v>
      </c>
      <c r="B21" s="11" t="s">
        <v>25</v>
      </c>
      <c r="C21" s="15">
        <v>8.5000000000000006E-2</v>
      </c>
      <c r="D21" s="13">
        <v>7.4999999999999997E-2</v>
      </c>
      <c r="E21" s="14">
        <v>7.0000000000000007E-2</v>
      </c>
      <c r="F21" s="15">
        <v>0.17</v>
      </c>
      <c r="G21" s="13">
        <v>0.15</v>
      </c>
      <c r="H21" s="14">
        <v>0.14000000000000001</v>
      </c>
      <c r="I21" s="15">
        <v>0.255</v>
      </c>
      <c r="J21" s="13">
        <v>0.22499999999999998</v>
      </c>
      <c r="K21" s="14">
        <v>0.21000000000000002</v>
      </c>
      <c r="L21" s="15">
        <v>0.34</v>
      </c>
      <c r="M21" s="16">
        <v>0.3</v>
      </c>
      <c r="N21" s="16">
        <v>0.3</v>
      </c>
      <c r="O21" s="14">
        <v>0.28000000000000003</v>
      </c>
    </row>
    <row r="22" spans="1:15" ht="15" x14ac:dyDescent="0.25">
      <c r="A22" s="10">
        <v>95000</v>
      </c>
      <c r="B22" s="11" t="s">
        <v>26</v>
      </c>
      <c r="C22" s="15">
        <v>8.7499999999999994E-2</v>
      </c>
      <c r="D22" s="13">
        <v>7.4999999999999997E-2</v>
      </c>
      <c r="E22" s="14">
        <v>7.2499999999999995E-2</v>
      </c>
      <c r="F22" s="15">
        <v>0.17499999999999999</v>
      </c>
      <c r="G22" s="13">
        <v>0.15</v>
      </c>
      <c r="H22" s="14">
        <v>0.14499999999999999</v>
      </c>
      <c r="I22" s="15">
        <v>0.26249999999999996</v>
      </c>
      <c r="J22" s="13">
        <v>0.22499999999999998</v>
      </c>
      <c r="K22" s="14">
        <v>0.21749999999999997</v>
      </c>
      <c r="L22" s="15">
        <v>0.35</v>
      </c>
      <c r="M22" s="16">
        <v>0.3</v>
      </c>
      <c r="N22" s="16">
        <v>0.3</v>
      </c>
      <c r="O22" s="14">
        <v>0.28999999999999998</v>
      </c>
    </row>
    <row r="23" spans="1:15" ht="15" x14ac:dyDescent="0.25">
      <c r="A23" s="10">
        <v>100000</v>
      </c>
      <c r="B23" s="11" t="s">
        <v>27</v>
      </c>
      <c r="C23" s="15">
        <v>8.7499999999999994E-2</v>
      </c>
      <c r="D23" s="13">
        <v>8.7499999999999994E-2</v>
      </c>
      <c r="E23" s="14">
        <v>0.08</v>
      </c>
      <c r="F23" s="15">
        <v>0.17499999999999999</v>
      </c>
      <c r="G23" s="13">
        <v>0.17499999999999999</v>
      </c>
      <c r="H23" s="14">
        <v>0.16</v>
      </c>
      <c r="I23" s="15">
        <v>0.26249999999999996</v>
      </c>
      <c r="J23" s="13">
        <v>0.26249999999999996</v>
      </c>
      <c r="K23" s="14">
        <v>0.24</v>
      </c>
      <c r="L23" s="15">
        <v>0.35</v>
      </c>
      <c r="M23" s="16">
        <v>0.35</v>
      </c>
      <c r="N23" s="16">
        <v>0.35</v>
      </c>
      <c r="O23" s="14">
        <v>0.32</v>
      </c>
    </row>
    <row r="24" spans="1:15" ht="15" x14ac:dyDescent="0.25">
      <c r="A24" s="10">
        <v>105000</v>
      </c>
      <c r="B24" s="11" t="s">
        <v>28</v>
      </c>
      <c r="C24" s="15">
        <v>8.7499999999999994E-2</v>
      </c>
      <c r="D24" s="13">
        <v>8.7499999999999994E-2</v>
      </c>
      <c r="E24" s="14">
        <v>0.08</v>
      </c>
      <c r="F24" s="15">
        <v>0.17499999999999999</v>
      </c>
      <c r="G24" s="13">
        <v>0.17499999999999999</v>
      </c>
      <c r="H24" s="14">
        <v>0.16</v>
      </c>
      <c r="I24" s="15">
        <v>0.26249999999999996</v>
      </c>
      <c r="J24" s="13">
        <v>0.26249999999999996</v>
      </c>
      <c r="K24" s="14">
        <v>0.24</v>
      </c>
      <c r="L24" s="15">
        <v>0.35</v>
      </c>
      <c r="M24" s="16">
        <v>0.35</v>
      </c>
      <c r="N24" s="16">
        <v>0.35</v>
      </c>
      <c r="O24" s="14">
        <v>0.32</v>
      </c>
    </row>
    <row r="25" spans="1:15" ht="15" x14ac:dyDescent="0.25">
      <c r="A25" s="10">
        <v>110000</v>
      </c>
      <c r="B25" s="11" t="s">
        <v>29</v>
      </c>
      <c r="C25" s="15">
        <v>8.7499999999999994E-2</v>
      </c>
      <c r="D25" s="13">
        <v>8.7499999999999994E-2</v>
      </c>
      <c r="E25" s="14">
        <v>8.7499999999999994E-2</v>
      </c>
      <c r="F25" s="15">
        <v>0.17499999999999999</v>
      </c>
      <c r="G25" s="13">
        <v>0.17499999999999999</v>
      </c>
      <c r="H25" s="14">
        <v>0.17499999999999999</v>
      </c>
      <c r="I25" s="15">
        <v>0.26249999999999996</v>
      </c>
      <c r="J25" s="13">
        <v>0.26249999999999996</v>
      </c>
      <c r="K25" s="14">
        <v>0.26249999999999996</v>
      </c>
      <c r="L25" s="15">
        <v>0.35</v>
      </c>
      <c r="M25" s="16">
        <v>0.35</v>
      </c>
      <c r="N25" s="16">
        <v>0.35</v>
      </c>
      <c r="O25" s="14">
        <v>0.35</v>
      </c>
    </row>
    <row r="26" spans="1:15" ht="15" x14ac:dyDescent="0.25">
      <c r="A26" s="10">
        <v>115000</v>
      </c>
      <c r="B26" s="11" t="s">
        <v>30</v>
      </c>
      <c r="C26" s="15">
        <v>8.7499999999999994E-2</v>
      </c>
      <c r="D26" s="13">
        <v>8.7499999999999994E-2</v>
      </c>
      <c r="E26" s="14">
        <v>8.7499999999999994E-2</v>
      </c>
      <c r="F26" s="15">
        <v>0.17499999999999999</v>
      </c>
      <c r="G26" s="13">
        <v>0.17499999999999999</v>
      </c>
      <c r="H26" s="14">
        <v>0.17499999999999999</v>
      </c>
      <c r="I26" s="15">
        <v>0.26249999999999996</v>
      </c>
      <c r="J26" s="13">
        <v>0.26249999999999996</v>
      </c>
      <c r="K26" s="14">
        <v>0.26249999999999996</v>
      </c>
      <c r="L26" s="15">
        <v>0.35</v>
      </c>
      <c r="M26" s="16">
        <v>0.35</v>
      </c>
      <c r="N26" s="16">
        <v>0.35</v>
      </c>
      <c r="O26" s="14">
        <v>0.35</v>
      </c>
    </row>
    <row r="27" spans="1:15" ht="15" x14ac:dyDescent="0.25">
      <c r="A27" s="10">
        <v>120000</v>
      </c>
      <c r="B27" s="11" t="s">
        <v>31</v>
      </c>
      <c r="C27" s="15">
        <v>8.7499999999999994E-2</v>
      </c>
      <c r="D27" s="13">
        <v>8.7499999999999994E-2</v>
      </c>
      <c r="E27" s="14">
        <v>8.7499999999999994E-2</v>
      </c>
      <c r="F27" s="15">
        <v>0.17499999999999999</v>
      </c>
      <c r="G27" s="13">
        <v>0.17499999999999999</v>
      </c>
      <c r="H27" s="14">
        <v>0.17499999999999999</v>
      </c>
      <c r="I27" s="15">
        <v>0.26249999999999996</v>
      </c>
      <c r="J27" s="13">
        <v>0.26249999999999996</v>
      </c>
      <c r="K27" s="14">
        <v>0.26249999999999996</v>
      </c>
      <c r="L27" s="15">
        <v>0.35</v>
      </c>
      <c r="M27" s="16">
        <v>0.35</v>
      </c>
      <c r="N27" s="16">
        <v>0.35</v>
      </c>
      <c r="O27" s="14">
        <v>0.35</v>
      </c>
    </row>
    <row r="28" spans="1:15" ht="15" x14ac:dyDescent="0.25">
      <c r="A28" s="10">
        <v>125000</v>
      </c>
      <c r="B28" s="11" t="s">
        <v>32</v>
      </c>
      <c r="C28" s="15">
        <v>8.7499999999999994E-2</v>
      </c>
      <c r="D28" s="13">
        <v>8.7499999999999994E-2</v>
      </c>
      <c r="E28" s="14">
        <v>8.7499999999999994E-2</v>
      </c>
      <c r="F28" s="15">
        <v>0.17499999999999999</v>
      </c>
      <c r="G28" s="13">
        <v>0.17499999999999999</v>
      </c>
      <c r="H28" s="14">
        <v>0.17499999999999999</v>
      </c>
      <c r="I28" s="15">
        <v>0.26249999999999996</v>
      </c>
      <c r="J28" s="13">
        <v>0.26249999999999996</v>
      </c>
      <c r="K28" s="14">
        <v>0.26249999999999996</v>
      </c>
      <c r="L28" s="15">
        <v>0.35</v>
      </c>
      <c r="M28" s="16">
        <v>0.35</v>
      </c>
      <c r="N28" s="16">
        <v>0.35</v>
      </c>
      <c r="O28" s="14">
        <v>0.35</v>
      </c>
    </row>
    <row r="29" spans="1:15" ht="15" x14ac:dyDescent="0.25">
      <c r="A29" s="10">
        <v>130000</v>
      </c>
      <c r="B29" s="11" t="s">
        <v>33</v>
      </c>
      <c r="C29" s="15">
        <v>8.7499999999999994E-2</v>
      </c>
      <c r="D29" s="13">
        <v>8.7499999999999994E-2</v>
      </c>
      <c r="E29" s="14">
        <v>8.7499999999999994E-2</v>
      </c>
      <c r="F29" s="15">
        <v>0.17499999999999999</v>
      </c>
      <c r="G29" s="13">
        <v>0.17499999999999999</v>
      </c>
      <c r="H29" s="14">
        <v>0.17499999999999999</v>
      </c>
      <c r="I29" s="15">
        <v>0.26249999999999996</v>
      </c>
      <c r="J29" s="13">
        <v>0.26249999999999996</v>
      </c>
      <c r="K29" s="14">
        <v>0.26249999999999996</v>
      </c>
      <c r="L29" s="15">
        <v>0.35</v>
      </c>
      <c r="M29" s="16">
        <v>0.35</v>
      </c>
      <c r="N29" s="16">
        <v>0.35</v>
      </c>
      <c r="O29" s="14">
        <v>0.35</v>
      </c>
    </row>
    <row r="30" spans="1:15" ht="15" x14ac:dyDescent="0.25">
      <c r="A30" s="10">
        <v>135000</v>
      </c>
      <c r="B30" s="11" t="s">
        <v>34</v>
      </c>
      <c r="C30" s="15">
        <v>8.7499999999999994E-2</v>
      </c>
      <c r="D30" s="13">
        <v>8.7499999999999994E-2</v>
      </c>
      <c r="E30" s="14">
        <v>8.7499999999999994E-2</v>
      </c>
      <c r="F30" s="15">
        <v>0.17499999999999999</v>
      </c>
      <c r="G30" s="13">
        <v>0.17499999999999999</v>
      </c>
      <c r="H30" s="14">
        <v>0.17499999999999999</v>
      </c>
      <c r="I30" s="15">
        <v>0.26249999999999996</v>
      </c>
      <c r="J30" s="13">
        <v>0.26249999999999996</v>
      </c>
      <c r="K30" s="14">
        <v>0.26249999999999996</v>
      </c>
      <c r="L30" s="15">
        <v>0.35</v>
      </c>
      <c r="M30" s="16">
        <v>0.35</v>
      </c>
      <c r="N30" s="16">
        <v>0.35</v>
      </c>
      <c r="O30" s="14">
        <v>0.35</v>
      </c>
    </row>
    <row r="31" spans="1:15" ht="15.75" thickBot="1" x14ac:dyDescent="0.3">
      <c r="A31" s="10">
        <v>140000</v>
      </c>
      <c r="B31" s="17" t="s">
        <v>35</v>
      </c>
      <c r="C31" s="18">
        <v>8.7499999999999994E-2</v>
      </c>
      <c r="D31" s="19">
        <v>8.7499999999999994E-2</v>
      </c>
      <c r="E31" s="20">
        <v>8.7499999999999994E-2</v>
      </c>
      <c r="F31" s="18">
        <v>0.17499999999999999</v>
      </c>
      <c r="G31" s="19">
        <v>0.17499999999999999</v>
      </c>
      <c r="H31" s="20">
        <v>0.17499999999999999</v>
      </c>
      <c r="I31" s="18">
        <v>0.26249999999999996</v>
      </c>
      <c r="J31" s="19">
        <v>0.26249999999999996</v>
      </c>
      <c r="K31" s="20">
        <v>0.26249999999999996</v>
      </c>
      <c r="L31" s="18">
        <v>0.35</v>
      </c>
      <c r="M31" s="21">
        <v>0.35</v>
      </c>
      <c r="N31" s="21">
        <v>0.35</v>
      </c>
      <c r="O31" s="20">
        <v>0.35</v>
      </c>
    </row>
    <row r="32" spans="1:15" x14ac:dyDescent="0.2">
      <c r="C32" s="22">
        <v>1.125E-2</v>
      </c>
    </row>
    <row r="35" spans="2:5" x14ac:dyDescent="0.2">
      <c r="B35" s="23" t="s">
        <v>36</v>
      </c>
      <c r="C35" s="23" t="s">
        <v>37</v>
      </c>
      <c r="D35" s="23" t="s">
        <v>38</v>
      </c>
      <c r="E35" s="23" t="s">
        <v>39</v>
      </c>
    </row>
    <row r="36" spans="2:5" x14ac:dyDescent="0.2">
      <c r="B36" s="24" t="s">
        <v>40</v>
      </c>
      <c r="C36" s="25" t="s">
        <v>6</v>
      </c>
      <c r="D36" s="26">
        <f>Premium!E6</f>
        <v>0</v>
      </c>
      <c r="E36" s="1" t="str">
        <f>B36&amp;C36</f>
        <v>Waived  Direct 10Employee</v>
      </c>
    </row>
    <row r="37" spans="2:5" x14ac:dyDescent="0.2">
      <c r="B37" s="27" t="s">
        <v>40</v>
      </c>
      <c r="C37" s="1" t="s">
        <v>7</v>
      </c>
      <c r="D37" s="28">
        <f>Premium!E7</f>
        <v>0</v>
      </c>
      <c r="E37" s="1" t="str">
        <f t="shared" ref="E37:E63" si="0">B37&amp;C37</f>
        <v>Waived  Direct 10Employee + 1</v>
      </c>
    </row>
    <row r="38" spans="2:5" x14ac:dyDescent="0.2">
      <c r="B38" s="27" t="s">
        <v>40</v>
      </c>
      <c r="C38" s="1" t="s">
        <v>8</v>
      </c>
      <c r="D38" s="28">
        <f>Premium!E8</f>
        <v>0</v>
      </c>
      <c r="E38" s="1" t="str">
        <f t="shared" si="0"/>
        <v>Waived  Direct 10Employee + Family</v>
      </c>
    </row>
    <row r="39" spans="2:5" x14ac:dyDescent="0.2">
      <c r="B39" s="29" t="s">
        <v>40</v>
      </c>
      <c r="C39" s="30" t="s">
        <v>9</v>
      </c>
      <c r="D39" s="31">
        <f>Premium!E9</f>
        <v>0</v>
      </c>
      <c r="E39" s="1" t="str">
        <f t="shared" si="0"/>
        <v>Waived  Direct 10Employee + Child(ren)</v>
      </c>
    </row>
    <row r="40" spans="2:5" x14ac:dyDescent="0.2">
      <c r="B40" s="24" t="s">
        <v>41</v>
      </c>
      <c r="C40" s="25" t="s">
        <v>6</v>
      </c>
      <c r="D40" s="26">
        <f>Premium!F6</f>
        <v>0</v>
      </c>
      <c r="E40" s="1" t="str">
        <f t="shared" si="0"/>
        <v>Waived Direct 15Employee</v>
      </c>
    </row>
    <row r="41" spans="2:5" x14ac:dyDescent="0.2">
      <c r="B41" s="27" t="s">
        <v>41</v>
      </c>
      <c r="C41" s="1" t="s">
        <v>7</v>
      </c>
      <c r="D41" s="28">
        <f>Premium!F7</f>
        <v>0</v>
      </c>
      <c r="E41" s="1" t="str">
        <f t="shared" si="0"/>
        <v>Waived Direct 15Employee + 1</v>
      </c>
    </row>
    <row r="42" spans="2:5" x14ac:dyDescent="0.2">
      <c r="B42" s="27" t="s">
        <v>41</v>
      </c>
      <c r="C42" s="1" t="s">
        <v>8</v>
      </c>
      <c r="D42" s="28">
        <f>Premium!F8</f>
        <v>0</v>
      </c>
      <c r="E42" s="1" t="str">
        <f t="shared" si="0"/>
        <v>Waived Direct 15Employee + Family</v>
      </c>
    </row>
    <row r="43" spans="2:5" x14ac:dyDescent="0.2">
      <c r="B43" s="29" t="s">
        <v>41</v>
      </c>
      <c r="C43" s="30" t="s">
        <v>9</v>
      </c>
      <c r="D43" s="31">
        <f>Premium!F9</f>
        <v>0</v>
      </c>
      <c r="E43" s="1" t="str">
        <f t="shared" si="0"/>
        <v>Waived Direct 15Employee + Child(ren)</v>
      </c>
    </row>
    <row r="44" spans="2:5" x14ac:dyDescent="0.2">
      <c r="B44" s="24" t="s">
        <v>42</v>
      </c>
      <c r="C44" s="25" t="s">
        <v>6</v>
      </c>
      <c r="D44" s="26">
        <f>Premium!C6</f>
        <v>903.71</v>
      </c>
      <c r="E44" s="1" t="str">
        <f t="shared" si="0"/>
        <v>Waived Aetna Free 10Employee</v>
      </c>
    </row>
    <row r="45" spans="2:5" x14ac:dyDescent="0.2">
      <c r="B45" s="27" t="s">
        <v>42</v>
      </c>
      <c r="C45" s="1" t="s">
        <v>7</v>
      </c>
      <c r="D45" s="28">
        <f>Premium!C7</f>
        <v>1888.81</v>
      </c>
      <c r="E45" s="1" t="str">
        <f t="shared" si="0"/>
        <v>Waived Aetna Free 10Employee + 1</v>
      </c>
    </row>
    <row r="46" spans="2:5" x14ac:dyDescent="0.2">
      <c r="B46" s="27" t="s">
        <v>42</v>
      </c>
      <c r="C46" s="1" t="s">
        <v>8</v>
      </c>
      <c r="D46" s="28">
        <f>Premium!C8</f>
        <v>1680.96</v>
      </c>
      <c r="E46" s="1" t="str">
        <f t="shared" si="0"/>
        <v>Waived Aetna Free 10Employee + Family</v>
      </c>
    </row>
    <row r="47" spans="2:5" x14ac:dyDescent="0.2">
      <c r="B47" s="29" t="s">
        <v>42</v>
      </c>
      <c r="C47" s="30" t="s">
        <v>9</v>
      </c>
      <c r="D47" s="31">
        <f>Premium!C9</f>
        <v>2675.03</v>
      </c>
      <c r="E47" s="1" t="str">
        <f t="shared" si="0"/>
        <v>Waived Aetna Free 10Employee + Child(ren)</v>
      </c>
    </row>
    <row r="48" spans="2:5" x14ac:dyDescent="0.2">
      <c r="B48" s="24" t="s">
        <v>111</v>
      </c>
      <c r="C48" s="25" t="s">
        <v>6</v>
      </c>
      <c r="D48" s="26">
        <f>Premium!C14</f>
        <v>6.25</v>
      </c>
      <c r="E48" s="1" t="str">
        <f t="shared" si="0"/>
        <v>Waived VisionEmployee</v>
      </c>
    </row>
    <row r="49" spans="2:5" x14ac:dyDescent="0.2">
      <c r="B49" s="27" t="s">
        <v>111</v>
      </c>
      <c r="C49" s="1" t="s">
        <v>7</v>
      </c>
      <c r="D49" s="28">
        <f>Premium!C15</f>
        <v>11.89</v>
      </c>
      <c r="E49" s="1" t="str">
        <f t="shared" si="0"/>
        <v>Waived VisionEmployee + 1</v>
      </c>
    </row>
    <row r="50" spans="2:5" x14ac:dyDescent="0.2">
      <c r="B50" s="27" t="s">
        <v>111</v>
      </c>
      <c r="C50" s="1" t="s">
        <v>8</v>
      </c>
      <c r="D50" s="28">
        <f>Premium!C16</f>
        <v>12.52</v>
      </c>
      <c r="E50" s="1" t="str">
        <f t="shared" si="0"/>
        <v>Waived VisionEmployee + Family</v>
      </c>
    </row>
    <row r="51" spans="2:5" x14ac:dyDescent="0.2">
      <c r="B51" s="29" t="s">
        <v>111</v>
      </c>
      <c r="C51" s="30" t="s">
        <v>9</v>
      </c>
      <c r="D51" s="31">
        <f>Premium!C17</f>
        <v>18.399999999999999</v>
      </c>
      <c r="E51" s="1" t="str">
        <f t="shared" si="0"/>
        <v>Waived VisionEmployee + Child(ren)</v>
      </c>
    </row>
    <row r="52" spans="2:5" x14ac:dyDescent="0.2">
      <c r="B52" s="24" t="s">
        <v>112</v>
      </c>
      <c r="C52" s="25" t="s">
        <v>6</v>
      </c>
      <c r="D52" s="26">
        <f>Premium!C21</f>
        <v>43.18</v>
      </c>
      <c r="E52" s="1" t="str">
        <f t="shared" si="0"/>
        <v>Waived Delta Dental HighEmployee</v>
      </c>
    </row>
    <row r="53" spans="2:5" x14ac:dyDescent="0.2">
      <c r="B53" s="27" t="s">
        <v>112</v>
      </c>
      <c r="C53" s="1" t="s">
        <v>7</v>
      </c>
      <c r="D53" s="28">
        <f>Premium!C22</f>
        <v>86.14</v>
      </c>
      <c r="E53" s="1" t="str">
        <f t="shared" si="0"/>
        <v>Waived Delta Dental HighEmployee + 1</v>
      </c>
    </row>
    <row r="54" spans="2:5" x14ac:dyDescent="0.2">
      <c r="B54" s="27" t="s">
        <v>112</v>
      </c>
      <c r="C54" s="1" t="s">
        <v>8</v>
      </c>
      <c r="D54" s="28">
        <f>Premium!C23</f>
        <v>111.28</v>
      </c>
      <c r="E54" s="1" t="str">
        <f t="shared" si="0"/>
        <v>Waived Delta Dental HighEmployee + Family</v>
      </c>
    </row>
    <row r="55" spans="2:5" x14ac:dyDescent="0.2">
      <c r="B55" s="29" t="s">
        <v>112</v>
      </c>
      <c r="C55" s="30" t="s">
        <v>9</v>
      </c>
      <c r="D55" s="31">
        <f>Premium!C24</f>
        <v>154.05000000000001</v>
      </c>
      <c r="E55" s="1" t="str">
        <f t="shared" si="0"/>
        <v>Waived Delta Dental HighEmployee + Child(ren)</v>
      </c>
    </row>
    <row r="56" spans="2:5" x14ac:dyDescent="0.2">
      <c r="B56" s="24" t="s">
        <v>113</v>
      </c>
      <c r="C56" s="25" t="s">
        <v>6</v>
      </c>
      <c r="D56" s="26">
        <f>Premium!D21</f>
        <v>27.62</v>
      </c>
      <c r="E56" s="1" t="str">
        <f t="shared" si="0"/>
        <v>Waived Delta Dental LowEmployee</v>
      </c>
    </row>
    <row r="57" spans="2:5" x14ac:dyDescent="0.2">
      <c r="B57" s="27" t="s">
        <v>113</v>
      </c>
      <c r="C57" s="1" t="s">
        <v>7</v>
      </c>
      <c r="D57" s="28">
        <f>Premium!D22</f>
        <v>55.11</v>
      </c>
      <c r="E57" s="1" t="str">
        <f t="shared" si="0"/>
        <v>Waived Delta Dental LowEmployee + 1</v>
      </c>
    </row>
    <row r="58" spans="2:5" x14ac:dyDescent="0.2">
      <c r="B58" s="27" t="s">
        <v>113</v>
      </c>
      <c r="C58" s="1" t="s">
        <v>8</v>
      </c>
      <c r="D58" s="28">
        <f>Premium!D23</f>
        <v>71.180000000000007</v>
      </c>
      <c r="E58" s="1" t="str">
        <f t="shared" si="0"/>
        <v>Waived Delta Dental LowEmployee + Family</v>
      </c>
    </row>
    <row r="59" spans="2:5" x14ac:dyDescent="0.2">
      <c r="B59" s="29" t="s">
        <v>113</v>
      </c>
      <c r="C59" s="30" t="s">
        <v>9</v>
      </c>
      <c r="D59" s="31">
        <f>Premium!D24</f>
        <v>98.56</v>
      </c>
      <c r="E59" s="1" t="str">
        <f t="shared" si="0"/>
        <v>Waived Delta Dental LowEmployee + Child(ren)</v>
      </c>
    </row>
    <row r="60" spans="2:5" x14ac:dyDescent="0.2">
      <c r="B60" s="24" t="s">
        <v>43</v>
      </c>
      <c r="C60" s="25" t="s">
        <v>6</v>
      </c>
      <c r="D60" s="26">
        <f>Premium!G6</f>
        <v>0</v>
      </c>
      <c r="E60" s="1" t="str">
        <f t="shared" si="0"/>
        <v>Waived State AetnaEmployee</v>
      </c>
    </row>
    <row r="61" spans="2:5" x14ac:dyDescent="0.2">
      <c r="B61" s="27" t="s">
        <v>43</v>
      </c>
      <c r="C61" s="1" t="s">
        <v>7</v>
      </c>
      <c r="D61" s="28">
        <f>Premium!G7</f>
        <v>0</v>
      </c>
      <c r="E61" s="1" t="str">
        <f t="shared" si="0"/>
        <v>Waived State AetnaEmployee + 1</v>
      </c>
    </row>
    <row r="62" spans="2:5" x14ac:dyDescent="0.2">
      <c r="B62" s="27" t="s">
        <v>43</v>
      </c>
      <c r="C62" s="1" t="s">
        <v>8</v>
      </c>
      <c r="D62" s="28">
        <f>Premium!G8</f>
        <v>0</v>
      </c>
      <c r="E62" s="1" t="str">
        <f t="shared" si="0"/>
        <v>Waived State AetnaEmployee + Family</v>
      </c>
    </row>
    <row r="63" spans="2:5" x14ac:dyDescent="0.2">
      <c r="B63" s="29" t="s">
        <v>43</v>
      </c>
      <c r="C63" s="30" t="s">
        <v>9</v>
      </c>
      <c r="D63" s="31">
        <f>Premium!G9</f>
        <v>0</v>
      </c>
      <c r="E63" s="1" t="str">
        <f t="shared" si="0"/>
        <v>Waived State AetnaEmployee + Child(ren)</v>
      </c>
    </row>
    <row r="65" spans="2:2" x14ac:dyDescent="0.2">
      <c r="B65" s="32" t="s">
        <v>44</v>
      </c>
    </row>
  </sheetData>
  <mergeCells count="5">
    <mergeCell ref="C3:E3"/>
    <mergeCell ref="F3:H3"/>
    <mergeCell ref="I3:K3"/>
    <mergeCell ref="L3:O3"/>
    <mergeCell ref="C4:O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T55"/>
  <sheetViews>
    <sheetView topLeftCell="A5" zoomScaleNormal="100" workbookViewId="0">
      <selection activeCell="C20" sqref="C20"/>
    </sheetView>
  </sheetViews>
  <sheetFormatPr defaultRowHeight="12.75" x14ac:dyDescent="0.2"/>
  <cols>
    <col min="1" max="1" width="1.7109375" style="1" customWidth="1"/>
    <col min="2" max="2" width="22.85546875" style="1" bestFit="1" customWidth="1"/>
    <col min="3" max="3" width="11.85546875" style="1" bestFit="1" customWidth="1"/>
    <col min="4" max="4" width="16.85546875" style="1" bestFit="1" customWidth="1"/>
    <col min="5" max="5" width="11.42578125" style="1" bestFit="1" customWidth="1"/>
    <col min="6" max="6" width="19.28515625" style="1" bestFit="1" customWidth="1"/>
    <col min="7" max="8" width="11.42578125" style="1" bestFit="1" customWidth="1"/>
    <col min="9" max="9" width="14.42578125" style="1" bestFit="1" customWidth="1"/>
    <col min="10" max="10" width="11.42578125" style="1" bestFit="1" customWidth="1"/>
    <col min="11" max="11" width="13.28515625" style="1" bestFit="1" customWidth="1"/>
    <col min="12" max="12" width="9.7109375" style="1" bestFit="1" customWidth="1"/>
    <col min="13" max="14" width="9.7109375" style="1" customWidth="1"/>
    <col min="15" max="15" width="8.5703125" style="1" bestFit="1" customWidth="1"/>
    <col min="16" max="16" width="11.85546875" style="1" bestFit="1" customWidth="1"/>
    <col min="17" max="17" width="8" style="1" bestFit="1" customWidth="1"/>
    <col min="18" max="18" width="9.140625" style="1"/>
    <col min="19" max="19" width="5.28515625" style="1" bestFit="1" customWidth="1"/>
    <col min="20" max="22" width="7.28515625" style="1" bestFit="1" customWidth="1"/>
    <col min="23" max="27" width="8.5703125" style="1" bestFit="1" customWidth="1"/>
    <col min="28" max="187" width="9.140625" style="1"/>
    <col min="188" max="188" width="1.7109375" style="1" customWidth="1"/>
    <col min="189" max="189" width="18" style="1" bestFit="1" customWidth="1"/>
    <col min="190" max="191" width="12.7109375" style="1" bestFit="1" customWidth="1"/>
    <col min="192" max="192" width="12.7109375" style="1" customWidth="1"/>
    <col min="193" max="193" width="12.85546875" style="1" bestFit="1" customWidth="1"/>
    <col min="194" max="194" width="11.28515625" style="1" bestFit="1" customWidth="1"/>
    <col min="195" max="195" width="12.85546875" style="1" bestFit="1" customWidth="1"/>
    <col min="196" max="196" width="10.42578125" style="1" bestFit="1" customWidth="1"/>
    <col min="197" max="197" width="12" style="1" bestFit="1" customWidth="1"/>
    <col min="198" max="198" width="11.28515625" style="1" bestFit="1" customWidth="1"/>
    <col min="199" max="199" width="12.85546875" style="1" bestFit="1" customWidth="1"/>
    <col min="200" max="443" width="9.140625" style="1"/>
    <col min="444" max="444" width="1.7109375" style="1" customWidth="1"/>
    <col min="445" max="445" width="18" style="1" bestFit="1" customWidth="1"/>
    <col min="446" max="447" width="12.7109375" style="1" bestFit="1" customWidth="1"/>
    <col min="448" max="448" width="12.7109375" style="1" customWidth="1"/>
    <col min="449" max="449" width="12.85546875" style="1" bestFit="1" customWidth="1"/>
    <col min="450" max="450" width="11.28515625" style="1" bestFit="1" customWidth="1"/>
    <col min="451" max="451" width="12.85546875" style="1" bestFit="1" customWidth="1"/>
    <col min="452" max="452" width="10.42578125" style="1" bestFit="1" customWidth="1"/>
    <col min="453" max="453" width="12" style="1" bestFit="1" customWidth="1"/>
    <col min="454" max="454" width="11.28515625" style="1" bestFit="1" customWidth="1"/>
    <col min="455" max="455" width="12.85546875" style="1" bestFit="1" customWidth="1"/>
    <col min="456" max="699" width="9.140625" style="1"/>
    <col min="700" max="700" width="1.7109375" style="1" customWidth="1"/>
    <col min="701" max="701" width="18" style="1" bestFit="1" customWidth="1"/>
    <col min="702" max="703" width="12.7109375" style="1" bestFit="1" customWidth="1"/>
    <col min="704" max="704" width="12.7109375" style="1" customWidth="1"/>
    <col min="705" max="705" width="12.85546875" style="1" bestFit="1" customWidth="1"/>
    <col min="706" max="706" width="11.28515625" style="1" bestFit="1" customWidth="1"/>
    <col min="707" max="707" width="12.85546875" style="1" bestFit="1" customWidth="1"/>
    <col min="708" max="708" width="10.42578125" style="1" bestFit="1" customWidth="1"/>
    <col min="709" max="709" width="12" style="1" bestFit="1" customWidth="1"/>
    <col min="710" max="710" width="11.28515625" style="1" bestFit="1" customWidth="1"/>
    <col min="711" max="711" width="12.85546875" style="1" bestFit="1" customWidth="1"/>
    <col min="712" max="955" width="9.140625" style="1"/>
    <col min="956" max="956" width="1.7109375" style="1" customWidth="1"/>
    <col min="957" max="957" width="18" style="1" bestFit="1" customWidth="1"/>
    <col min="958" max="959" width="12.7109375" style="1" bestFit="1" customWidth="1"/>
    <col min="960" max="960" width="12.7109375" style="1" customWidth="1"/>
    <col min="961" max="961" width="12.85546875" style="1" bestFit="1" customWidth="1"/>
    <col min="962" max="962" width="11.28515625" style="1" bestFit="1" customWidth="1"/>
    <col min="963" max="963" width="12.85546875" style="1" bestFit="1" customWidth="1"/>
    <col min="964" max="964" width="10.42578125" style="1" bestFit="1" customWidth="1"/>
    <col min="965" max="965" width="12" style="1" bestFit="1" customWidth="1"/>
    <col min="966" max="966" width="11.28515625" style="1" bestFit="1" customWidth="1"/>
    <col min="967" max="967" width="12.85546875" style="1" bestFit="1" customWidth="1"/>
    <col min="968" max="1211" width="9.140625" style="1"/>
    <col min="1212" max="1212" width="1.7109375" style="1" customWidth="1"/>
    <col min="1213" max="1213" width="18" style="1" bestFit="1" customWidth="1"/>
    <col min="1214" max="1215" width="12.7109375" style="1" bestFit="1" customWidth="1"/>
    <col min="1216" max="1216" width="12.7109375" style="1" customWidth="1"/>
    <col min="1217" max="1217" width="12.85546875" style="1" bestFit="1" customWidth="1"/>
    <col min="1218" max="1218" width="11.28515625" style="1" bestFit="1" customWidth="1"/>
    <col min="1219" max="1219" width="12.85546875" style="1" bestFit="1" customWidth="1"/>
    <col min="1220" max="1220" width="10.42578125" style="1" bestFit="1" customWidth="1"/>
    <col min="1221" max="1221" width="12" style="1" bestFit="1" customWidth="1"/>
    <col min="1222" max="1222" width="11.28515625" style="1" bestFit="1" customWidth="1"/>
    <col min="1223" max="1223" width="12.85546875" style="1" bestFit="1" customWidth="1"/>
    <col min="1224" max="1467" width="9.140625" style="1"/>
    <col min="1468" max="1468" width="1.7109375" style="1" customWidth="1"/>
    <col min="1469" max="1469" width="18" style="1" bestFit="1" customWidth="1"/>
    <col min="1470" max="1471" width="12.7109375" style="1" bestFit="1" customWidth="1"/>
    <col min="1472" max="1472" width="12.7109375" style="1" customWidth="1"/>
    <col min="1473" max="1473" width="12.85546875" style="1" bestFit="1" customWidth="1"/>
    <col min="1474" max="1474" width="11.28515625" style="1" bestFit="1" customWidth="1"/>
    <col min="1475" max="1475" width="12.85546875" style="1" bestFit="1" customWidth="1"/>
    <col min="1476" max="1476" width="10.42578125" style="1" bestFit="1" customWidth="1"/>
    <col min="1477" max="1477" width="12" style="1" bestFit="1" customWidth="1"/>
    <col min="1478" max="1478" width="11.28515625" style="1" bestFit="1" customWidth="1"/>
    <col min="1479" max="1479" width="12.85546875" style="1" bestFit="1" customWidth="1"/>
    <col min="1480" max="1723" width="9.140625" style="1"/>
    <col min="1724" max="1724" width="1.7109375" style="1" customWidth="1"/>
    <col min="1725" max="1725" width="18" style="1" bestFit="1" customWidth="1"/>
    <col min="1726" max="1727" width="12.7109375" style="1" bestFit="1" customWidth="1"/>
    <col min="1728" max="1728" width="12.7109375" style="1" customWidth="1"/>
    <col min="1729" max="1729" width="12.85546875" style="1" bestFit="1" customWidth="1"/>
    <col min="1730" max="1730" width="11.28515625" style="1" bestFit="1" customWidth="1"/>
    <col min="1731" max="1731" width="12.85546875" style="1" bestFit="1" customWidth="1"/>
    <col min="1732" max="1732" width="10.42578125" style="1" bestFit="1" customWidth="1"/>
    <col min="1733" max="1733" width="12" style="1" bestFit="1" customWidth="1"/>
    <col min="1734" max="1734" width="11.28515625" style="1" bestFit="1" customWidth="1"/>
    <col min="1735" max="1735" width="12.85546875" style="1" bestFit="1" customWidth="1"/>
    <col min="1736" max="1979" width="9.140625" style="1"/>
    <col min="1980" max="1980" width="1.7109375" style="1" customWidth="1"/>
    <col min="1981" max="1981" width="18" style="1" bestFit="1" customWidth="1"/>
    <col min="1982" max="1983" width="12.7109375" style="1" bestFit="1" customWidth="1"/>
    <col min="1984" max="1984" width="12.7109375" style="1" customWidth="1"/>
    <col min="1985" max="1985" width="12.85546875" style="1" bestFit="1" customWidth="1"/>
    <col min="1986" max="1986" width="11.28515625" style="1" bestFit="1" customWidth="1"/>
    <col min="1987" max="1987" width="12.85546875" style="1" bestFit="1" customWidth="1"/>
    <col min="1988" max="1988" width="10.42578125" style="1" bestFit="1" customWidth="1"/>
    <col min="1989" max="1989" width="12" style="1" bestFit="1" customWidth="1"/>
    <col min="1990" max="1990" width="11.28515625" style="1" bestFit="1" customWidth="1"/>
    <col min="1991" max="1991" width="12.85546875" style="1" bestFit="1" customWidth="1"/>
    <col min="1992" max="2235" width="9.140625" style="1"/>
    <col min="2236" max="2236" width="1.7109375" style="1" customWidth="1"/>
    <col min="2237" max="2237" width="18" style="1" bestFit="1" customWidth="1"/>
    <col min="2238" max="2239" width="12.7109375" style="1" bestFit="1" customWidth="1"/>
    <col min="2240" max="2240" width="12.7109375" style="1" customWidth="1"/>
    <col min="2241" max="2241" width="12.85546875" style="1" bestFit="1" customWidth="1"/>
    <col min="2242" max="2242" width="11.28515625" style="1" bestFit="1" customWidth="1"/>
    <col min="2243" max="2243" width="12.85546875" style="1" bestFit="1" customWidth="1"/>
    <col min="2244" max="2244" width="10.42578125" style="1" bestFit="1" customWidth="1"/>
    <col min="2245" max="2245" width="12" style="1" bestFit="1" customWidth="1"/>
    <col min="2246" max="2246" width="11.28515625" style="1" bestFit="1" customWidth="1"/>
    <col min="2247" max="2247" width="12.85546875" style="1" bestFit="1" customWidth="1"/>
    <col min="2248" max="2491" width="9.140625" style="1"/>
    <col min="2492" max="2492" width="1.7109375" style="1" customWidth="1"/>
    <col min="2493" max="2493" width="18" style="1" bestFit="1" customWidth="1"/>
    <col min="2494" max="2495" width="12.7109375" style="1" bestFit="1" customWidth="1"/>
    <col min="2496" max="2496" width="12.7109375" style="1" customWidth="1"/>
    <col min="2497" max="2497" width="12.85546875" style="1" bestFit="1" customWidth="1"/>
    <col min="2498" max="2498" width="11.28515625" style="1" bestFit="1" customWidth="1"/>
    <col min="2499" max="2499" width="12.85546875" style="1" bestFit="1" customWidth="1"/>
    <col min="2500" max="2500" width="10.42578125" style="1" bestFit="1" customWidth="1"/>
    <col min="2501" max="2501" width="12" style="1" bestFit="1" customWidth="1"/>
    <col min="2502" max="2502" width="11.28515625" style="1" bestFit="1" customWidth="1"/>
    <col min="2503" max="2503" width="12.85546875" style="1" bestFit="1" customWidth="1"/>
    <col min="2504" max="2747" width="9.140625" style="1"/>
    <col min="2748" max="2748" width="1.7109375" style="1" customWidth="1"/>
    <col min="2749" max="2749" width="18" style="1" bestFit="1" customWidth="1"/>
    <col min="2750" max="2751" width="12.7109375" style="1" bestFit="1" customWidth="1"/>
    <col min="2752" max="2752" width="12.7109375" style="1" customWidth="1"/>
    <col min="2753" max="2753" width="12.85546875" style="1" bestFit="1" customWidth="1"/>
    <col min="2754" max="2754" width="11.28515625" style="1" bestFit="1" customWidth="1"/>
    <col min="2755" max="2755" width="12.85546875" style="1" bestFit="1" customWidth="1"/>
    <col min="2756" max="2756" width="10.42578125" style="1" bestFit="1" customWidth="1"/>
    <col min="2757" max="2757" width="12" style="1" bestFit="1" customWidth="1"/>
    <col min="2758" max="2758" width="11.28515625" style="1" bestFit="1" customWidth="1"/>
    <col min="2759" max="2759" width="12.85546875" style="1" bestFit="1" customWidth="1"/>
    <col min="2760" max="3003" width="9.140625" style="1"/>
    <col min="3004" max="3004" width="1.7109375" style="1" customWidth="1"/>
    <col min="3005" max="3005" width="18" style="1" bestFit="1" customWidth="1"/>
    <col min="3006" max="3007" width="12.7109375" style="1" bestFit="1" customWidth="1"/>
    <col min="3008" max="3008" width="12.7109375" style="1" customWidth="1"/>
    <col min="3009" max="3009" width="12.85546875" style="1" bestFit="1" customWidth="1"/>
    <col min="3010" max="3010" width="11.28515625" style="1" bestFit="1" customWidth="1"/>
    <col min="3011" max="3011" width="12.85546875" style="1" bestFit="1" customWidth="1"/>
    <col min="3012" max="3012" width="10.42578125" style="1" bestFit="1" customWidth="1"/>
    <col min="3013" max="3013" width="12" style="1" bestFit="1" customWidth="1"/>
    <col min="3014" max="3014" width="11.28515625" style="1" bestFit="1" customWidth="1"/>
    <col min="3015" max="3015" width="12.85546875" style="1" bestFit="1" customWidth="1"/>
    <col min="3016" max="3259" width="9.140625" style="1"/>
    <col min="3260" max="3260" width="1.7109375" style="1" customWidth="1"/>
    <col min="3261" max="3261" width="18" style="1" bestFit="1" customWidth="1"/>
    <col min="3262" max="3263" width="12.7109375" style="1" bestFit="1" customWidth="1"/>
    <col min="3264" max="3264" width="12.7109375" style="1" customWidth="1"/>
    <col min="3265" max="3265" width="12.85546875" style="1" bestFit="1" customWidth="1"/>
    <col min="3266" max="3266" width="11.28515625" style="1" bestFit="1" customWidth="1"/>
    <col min="3267" max="3267" width="12.85546875" style="1" bestFit="1" customWidth="1"/>
    <col min="3268" max="3268" width="10.42578125" style="1" bestFit="1" customWidth="1"/>
    <col min="3269" max="3269" width="12" style="1" bestFit="1" customWidth="1"/>
    <col min="3270" max="3270" width="11.28515625" style="1" bestFit="1" customWidth="1"/>
    <col min="3271" max="3271" width="12.85546875" style="1" bestFit="1" customWidth="1"/>
    <col min="3272" max="3515" width="9.140625" style="1"/>
    <col min="3516" max="3516" width="1.7109375" style="1" customWidth="1"/>
    <col min="3517" max="3517" width="18" style="1" bestFit="1" customWidth="1"/>
    <col min="3518" max="3519" width="12.7109375" style="1" bestFit="1" customWidth="1"/>
    <col min="3520" max="3520" width="12.7109375" style="1" customWidth="1"/>
    <col min="3521" max="3521" width="12.85546875" style="1" bestFit="1" customWidth="1"/>
    <col min="3522" max="3522" width="11.28515625" style="1" bestFit="1" customWidth="1"/>
    <col min="3523" max="3523" width="12.85546875" style="1" bestFit="1" customWidth="1"/>
    <col min="3524" max="3524" width="10.42578125" style="1" bestFit="1" customWidth="1"/>
    <col min="3525" max="3525" width="12" style="1" bestFit="1" customWidth="1"/>
    <col min="3526" max="3526" width="11.28515625" style="1" bestFit="1" customWidth="1"/>
    <col min="3527" max="3527" width="12.85546875" style="1" bestFit="1" customWidth="1"/>
    <col min="3528" max="3771" width="9.140625" style="1"/>
    <col min="3772" max="3772" width="1.7109375" style="1" customWidth="1"/>
    <col min="3773" max="3773" width="18" style="1" bestFit="1" customWidth="1"/>
    <col min="3774" max="3775" width="12.7109375" style="1" bestFit="1" customWidth="1"/>
    <col min="3776" max="3776" width="12.7109375" style="1" customWidth="1"/>
    <col min="3777" max="3777" width="12.85546875" style="1" bestFit="1" customWidth="1"/>
    <col min="3778" max="3778" width="11.28515625" style="1" bestFit="1" customWidth="1"/>
    <col min="3779" max="3779" width="12.85546875" style="1" bestFit="1" customWidth="1"/>
    <col min="3780" max="3780" width="10.42578125" style="1" bestFit="1" customWidth="1"/>
    <col min="3781" max="3781" width="12" style="1" bestFit="1" customWidth="1"/>
    <col min="3782" max="3782" width="11.28515625" style="1" bestFit="1" customWidth="1"/>
    <col min="3783" max="3783" width="12.85546875" style="1" bestFit="1" customWidth="1"/>
    <col min="3784" max="4027" width="9.140625" style="1"/>
    <col min="4028" max="4028" width="1.7109375" style="1" customWidth="1"/>
    <col min="4029" max="4029" width="18" style="1" bestFit="1" customWidth="1"/>
    <col min="4030" max="4031" width="12.7109375" style="1" bestFit="1" customWidth="1"/>
    <col min="4032" max="4032" width="12.7109375" style="1" customWidth="1"/>
    <col min="4033" max="4033" width="12.85546875" style="1" bestFit="1" customWidth="1"/>
    <col min="4034" max="4034" width="11.28515625" style="1" bestFit="1" customWidth="1"/>
    <col min="4035" max="4035" width="12.85546875" style="1" bestFit="1" customWidth="1"/>
    <col min="4036" max="4036" width="10.42578125" style="1" bestFit="1" customWidth="1"/>
    <col min="4037" max="4037" width="12" style="1" bestFit="1" customWidth="1"/>
    <col min="4038" max="4038" width="11.28515625" style="1" bestFit="1" customWidth="1"/>
    <col min="4039" max="4039" width="12.85546875" style="1" bestFit="1" customWidth="1"/>
    <col min="4040" max="4283" width="9.140625" style="1"/>
    <col min="4284" max="4284" width="1.7109375" style="1" customWidth="1"/>
    <col min="4285" max="4285" width="18" style="1" bestFit="1" customWidth="1"/>
    <col min="4286" max="4287" width="12.7109375" style="1" bestFit="1" customWidth="1"/>
    <col min="4288" max="4288" width="12.7109375" style="1" customWidth="1"/>
    <col min="4289" max="4289" width="12.85546875" style="1" bestFit="1" customWidth="1"/>
    <col min="4290" max="4290" width="11.28515625" style="1" bestFit="1" customWidth="1"/>
    <col min="4291" max="4291" width="12.85546875" style="1" bestFit="1" customWidth="1"/>
    <col min="4292" max="4292" width="10.42578125" style="1" bestFit="1" customWidth="1"/>
    <col min="4293" max="4293" width="12" style="1" bestFit="1" customWidth="1"/>
    <col min="4294" max="4294" width="11.28515625" style="1" bestFit="1" customWidth="1"/>
    <col min="4295" max="4295" width="12.85546875" style="1" bestFit="1" customWidth="1"/>
    <col min="4296" max="4539" width="9.140625" style="1"/>
    <col min="4540" max="4540" width="1.7109375" style="1" customWidth="1"/>
    <col min="4541" max="4541" width="18" style="1" bestFit="1" customWidth="1"/>
    <col min="4542" max="4543" width="12.7109375" style="1" bestFit="1" customWidth="1"/>
    <col min="4544" max="4544" width="12.7109375" style="1" customWidth="1"/>
    <col min="4545" max="4545" width="12.85546875" style="1" bestFit="1" customWidth="1"/>
    <col min="4546" max="4546" width="11.28515625" style="1" bestFit="1" customWidth="1"/>
    <col min="4547" max="4547" width="12.85546875" style="1" bestFit="1" customWidth="1"/>
    <col min="4548" max="4548" width="10.42578125" style="1" bestFit="1" customWidth="1"/>
    <col min="4549" max="4549" width="12" style="1" bestFit="1" customWidth="1"/>
    <col min="4550" max="4550" width="11.28515625" style="1" bestFit="1" customWidth="1"/>
    <col min="4551" max="4551" width="12.85546875" style="1" bestFit="1" customWidth="1"/>
    <col min="4552" max="4795" width="9.140625" style="1"/>
    <col min="4796" max="4796" width="1.7109375" style="1" customWidth="1"/>
    <col min="4797" max="4797" width="18" style="1" bestFit="1" customWidth="1"/>
    <col min="4798" max="4799" width="12.7109375" style="1" bestFit="1" customWidth="1"/>
    <col min="4800" max="4800" width="12.7109375" style="1" customWidth="1"/>
    <col min="4801" max="4801" width="12.85546875" style="1" bestFit="1" customWidth="1"/>
    <col min="4802" max="4802" width="11.28515625" style="1" bestFit="1" customWidth="1"/>
    <col min="4803" max="4803" width="12.85546875" style="1" bestFit="1" customWidth="1"/>
    <col min="4804" max="4804" width="10.42578125" style="1" bestFit="1" customWidth="1"/>
    <col min="4805" max="4805" width="12" style="1" bestFit="1" customWidth="1"/>
    <col min="4806" max="4806" width="11.28515625" style="1" bestFit="1" customWidth="1"/>
    <col min="4807" max="4807" width="12.85546875" style="1" bestFit="1" customWidth="1"/>
    <col min="4808" max="5051" width="9.140625" style="1"/>
    <col min="5052" max="5052" width="1.7109375" style="1" customWidth="1"/>
    <col min="5053" max="5053" width="18" style="1" bestFit="1" customWidth="1"/>
    <col min="5054" max="5055" width="12.7109375" style="1" bestFit="1" customWidth="1"/>
    <col min="5056" max="5056" width="12.7109375" style="1" customWidth="1"/>
    <col min="5057" max="5057" width="12.85546875" style="1" bestFit="1" customWidth="1"/>
    <col min="5058" max="5058" width="11.28515625" style="1" bestFit="1" customWidth="1"/>
    <col min="5059" max="5059" width="12.85546875" style="1" bestFit="1" customWidth="1"/>
    <col min="5060" max="5060" width="10.42578125" style="1" bestFit="1" customWidth="1"/>
    <col min="5061" max="5061" width="12" style="1" bestFit="1" customWidth="1"/>
    <col min="5062" max="5062" width="11.28515625" style="1" bestFit="1" customWidth="1"/>
    <col min="5063" max="5063" width="12.85546875" style="1" bestFit="1" customWidth="1"/>
    <col min="5064" max="5307" width="9.140625" style="1"/>
    <col min="5308" max="5308" width="1.7109375" style="1" customWidth="1"/>
    <col min="5309" max="5309" width="18" style="1" bestFit="1" customWidth="1"/>
    <col min="5310" max="5311" width="12.7109375" style="1" bestFit="1" customWidth="1"/>
    <col min="5312" max="5312" width="12.7109375" style="1" customWidth="1"/>
    <col min="5313" max="5313" width="12.85546875" style="1" bestFit="1" customWidth="1"/>
    <col min="5314" max="5314" width="11.28515625" style="1" bestFit="1" customWidth="1"/>
    <col min="5315" max="5315" width="12.85546875" style="1" bestFit="1" customWidth="1"/>
    <col min="5316" max="5316" width="10.42578125" style="1" bestFit="1" customWidth="1"/>
    <col min="5317" max="5317" width="12" style="1" bestFit="1" customWidth="1"/>
    <col min="5318" max="5318" width="11.28515625" style="1" bestFit="1" customWidth="1"/>
    <col min="5319" max="5319" width="12.85546875" style="1" bestFit="1" customWidth="1"/>
    <col min="5320" max="5563" width="9.140625" style="1"/>
    <col min="5564" max="5564" width="1.7109375" style="1" customWidth="1"/>
    <col min="5565" max="5565" width="18" style="1" bestFit="1" customWidth="1"/>
    <col min="5566" max="5567" width="12.7109375" style="1" bestFit="1" customWidth="1"/>
    <col min="5568" max="5568" width="12.7109375" style="1" customWidth="1"/>
    <col min="5569" max="5569" width="12.85546875" style="1" bestFit="1" customWidth="1"/>
    <col min="5570" max="5570" width="11.28515625" style="1" bestFit="1" customWidth="1"/>
    <col min="5571" max="5571" width="12.85546875" style="1" bestFit="1" customWidth="1"/>
    <col min="5572" max="5572" width="10.42578125" style="1" bestFit="1" customWidth="1"/>
    <col min="5573" max="5573" width="12" style="1" bestFit="1" customWidth="1"/>
    <col min="5574" max="5574" width="11.28515625" style="1" bestFit="1" customWidth="1"/>
    <col min="5575" max="5575" width="12.85546875" style="1" bestFit="1" customWidth="1"/>
    <col min="5576" max="5819" width="9.140625" style="1"/>
    <col min="5820" max="5820" width="1.7109375" style="1" customWidth="1"/>
    <col min="5821" max="5821" width="18" style="1" bestFit="1" customWidth="1"/>
    <col min="5822" max="5823" width="12.7109375" style="1" bestFit="1" customWidth="1"/>
    <col min="5824" max="5824" width="12.7109375" style="1" customWidth="1"/>
    <col min="5825" max="5825" width="12.85546875" style="1" bestFit="1" customWidth="1"/>
    <col min="5826" max="5826" width="11.28515625" style="1" bestFit="1" customWidth="1"/>
    <col min="5827" max="5827" width="12.85546875" style="1" bestFit="1" customWidth="1"/>
    <col min="5828" max="5828" width="10.42578125" style="1" bestFit="1" customWidth="1"/>
    <col min="5829" max="5829" width="12" style="1" bestFit="1" customWidth="1"/>
    <col min="5830" max="5830" width="11.28515625" style="1" bestFit="1" customWidth="1"/>
    <col min="5831" max="5831" width="12.85546875" style="1" bestFit="1" customWidth="1"/>
    <col min="5832" max="6075" width="9.140625" style="1"/>
    <col min="6076" max="6076" width="1.7109375" style="1" customWidth="1"/>
    <col min="6077" max="6077" width="18" style="1" bestFit="1" customWidth="1"/>
    <col min="6078" max="6079" width="12.7109375" style="1" bestFit="1" customWidth="1"/>
    <col min="6080" max="6080" width="12.7109375" style="1" customWidth="1"/>
    <col min="6081" max="6081" width="12.85546875" style="1" bestFit="1" customWidth="1"/>
    <col min="6082" max="6082" width="11.28515625" style="1" bestFit="1" customWidth="1"/>
    <col min="6083" max="6083" width="12.85546875" style="1" bestFit="1" customWidth="1"/>
    <col min="6084" max="6084" width="10.42578125" style="1" bestFit="1" customWidth="1"/>
    <col min="6085" max="6085" width="12" style="1" bestFit="1" customWidth="1"/>
    <col min="6086" max="6086" width="11.28515625" style="1" bestFit="1" customWidth="1"/>
    <col min="6087" max="6087" width="12.85546875" style="1" bestFit="1" customWidth="1"/>
    <col min="6088" max="6331" width="9.140625" style="1"/>
    <col min="6332" max="6332" width="1.7109375" style="1" customWidth="1"/>
    <col min="6333" max="6333" width="18" style="1" bestFit="1" customWidth="1"/>
    <col min="6334" max="6335" width="12.7109375" style="1" bestFit="1" customWidth="1"/>
    <col min="6336" max="6336" width="12.7109375" style="1" customWidth="1"/>
    <col min="6337" max="6337" width="12.85546875" style="1" bestFit="1" customWidth="1"/>
    <col min="6338" max="6338" width="11.28515625" style="1" bestFit="1" customWidth="1"/>
    <col min="6339" max="6339" width="12.85546875" style="1" bestFit="1" customWidth="1"/>
    <col min="6340" max="6340" width="10.42578125" style="1" bestFit="1" customWidth="1"/>
    <col min="6341" max="6341" width="12" style="1" bestFit="1" customWidth="1"/>
    <col min="6342" max="6342" width="11.28515625" style="1" bestFit="1" customWidth="1"/>
    <col min="6343" max="6343" width="12.85546875" style="1" bestFit="1" customWidth="1"/>
    <col min="6344" max="6587" width="9.140625" style="1"/>
    <col min="6588" max="6588" width="1.7109375" style="1" customWidth="1"/>
    <col min="6589" max="6589" width="18" style="1" bestFit="1" customWidth="1"/>
    <col min="6590" max="6591" width="12.7109375" style="1" bestFit="1" customWidth="1"/>
    <col min="6592" max="6592" width="12.7109375" style="1" customWidth="1"/>
    <col min="6593" max="6593" width="12.85546875" style="1" bestFit="1" customWidth="1"/>
    <col min="6594" max="6594" width="11.28515625" style="1" bestFit="1" customWidth="1"/>
    <col min="6595" max="6595" width="12.85546875" style="1" bestFit="1" customWidth="1"/>
    <col min="6596" max="6596" width="10.42578125" style="1" bestFit="1" customWidth="1"/>
    <col min="6597" max="6597" width="12" style="1" bestFit="1" customWidth="1"/>
    <col min="6598" max="6598" width="11.28515625" style="1" bestFit="1" customWidth="1"/>
    <col min="6599" max="6599" width="12.85546875" style="1" bestFit="1" customWidth="1"/>
    <col min="6600" max="6843" width="9.140625" style="1"/>
    <col min="6844" max="6844" width="1.7109375" style="1" customWidth="1"/>
    <col min="6845" max="6845" width="18" style="1" bestFit="1" customWidth="1"/>
    <col min="6846" max="6847" width="12.7109375" style="1" bestFit="1" customWidth="1"/>
    <col min="6848" max="6848" width="12.7109375" style="1" customWidth="1"/>
    <col min="6849" max="6849" width="12.85546875" style="1" bestFit="1" customWidth="1"/>
    <col min="6850" max="6850" width="11.28515625" style="1" bestFit="1" customWidth="1"/>
    <col min="6851" max="6851" width="12.85546875" style="1" bestFit="1" customWidth="1"/>
    <col min="6852" max="6852" width="10.42578125" style="1" bestFit="1" customWidth="1"/>
    <col min="6853" max="6853" width="12" style="1" bestFit="1" customWidth="1"/>
    <col min="6854" max="6854" width="11.28515625" style="1" bestFit="1" customWidth="1"/>
    <col min="6855" max="6855" width="12.85546875" style="1" bestFit="1" customWidth="1"/>
    <col min="6856" max="7099" width="9.140625" style="1"/>
    <col min="7100" max="7100" width="1.7109375" style="1" customWidth="1"/>
    <col min="7101" max="7101" width="18" style="1" bestFit="1" customWidth="1"/>
    <col min="7102" max="7103" width="12.7109375" style="1" bestFit="1" customWidth="1"/>
    <col min="7104" max="7104" width="12.7109375" style="1" customWidth="1"/>
    <col min="7105" max="7105" width="12.85546875" style="1" bestFit="1" customWidth="1"/>
    <col min="7106" max="7106" width="11.28515625" style="1" bestFit="1" customWidth="1"/>
    <col min="7107" max="7107" width="12.85546875" style="1" bestFit="1" customWidth="1"/>
    <col min="7108" max="7108" width="10.42578125" style="1" bestFit="1" customWidth="1"/>
    <col min="7109" max="7109" width="12" style="1" bestFit="1" customWidth="1"/>
    <col min="7110" max="7110" width="11.28515625" style="1" bestFit="1" customWidth="1"/>
    <col min="7111" max="7111" width="12.85546875" style="1" bestFit="1" customWidth="1"/>
    <col min="7112" max="7355" width="9.140625" style="1"/>
    <col min="7356" max="7356" width="1.7109375" style="1" customWidth="1"/>
    <col min="7357" max="7357" width="18" style="1" bestFit="1" customWidth="1"/>
    <col min="7358" max="7359" width="12.7109375" style="1" bestFit="1" customWidth="1"/>
    <col min="7360" max="7360" width="12.7109375" style="1" customWidth="1"/>
    <col min="7361" max="7361" width="12.85546875" style="1" bestFit="1" customWidth="1"/>
    <col min="7362" max="7362" width="11.28515625" style="1" bestFit="1" customWidth="1"/>
    <col min="7363" max="7363" width="12.85546875" style="1" bestFit="1" customWidth="1"/>
    <col min="7364" max="7364" width="10.42578125" style="1" bestFit="1" customWidth="1"/>
    <col min="7365" max="7365" width="12" style="1" bestFit="1" customWidth="1"/>
    <col min="7366" max="7366" width="11.28515625" style="1" bestFit="1" customWidth="1"/>
    <col min="7367" max="7367" width="12.85546875" style="1" bestFit="1" customWidth="1"/>
    <col min="7368" max="7611" width="9.140625" style="1"/>
    <col min="7612" max="7612" width="1.7109375" style="1" customWidth="1"/>
    <col min="7613" max="7613" width="18" style="1" bestFit="1" customWidth="1"/>
    <col min="7614" max="7615" width="12.7109375" style="1" bestFit="1" customWidth="1"/>
    <col min="7616" max="7616" width="12.7109375" style="1" customWidth="1"/>
    <col min="7617" max="7617" width="12.85546875" style="1" bestFit="1" customWidth="1"/>
    <col min="7618" max="7618" width="11.28515625" style="1" bestFit="1" customWidth="1"/>
    <col min="7619" max="7619" width="12.85546875" style="1" bestFit="1" customWidth="1"/>
    <col min="7620" max="7620" width="10.42578125" style="1" bestFit="1" customWidth="1"/>
    <col min="7621" max="7621" width="12" style="1" bestFit="1" customWidth="1"/>
    <col min="7622" max="7622" width="11.28515625" style="1" bestFit="1" customWidth="1"/>
    <col min="7623" max="7623" width="12.85546875" style="1" bestFit="1" customWidth="1"/>
    <col min="7624" max="7867" width="9.140625" style="1"/>
    <col min="7868" max="7868" width="1.7109375" style="1" customWidth="1"/>
    <col min="7869" max="7869" width="18" style="1" bestFit="1" customWidth="1"/>
    <col min="7870" max="7871" width="12.7109375" style="1" bestFit="1" customWidth="1"/>
    <col min="7872" max="7872" width="12.7109375" style="1" customWidth="1"/>
    <col min="7873" max="7873" width="12.85546875" style="1" bestFit="1" customWidth="1"/>
    <col min="7874" max="7874" width="11.28515625" style="1" bestFit="1" customWidth="1"/>
    <col min="7875" max="7875" width="12.85546875" style="1" bestFit="1" customWidth="1"/>
    <col min="7876" max="7876" width="10.42578125" style="1" bestFit="1" customWidth="1"/>
    <col min="7877" max="7877" width="12" style="1" bestFit="1" customWidth="1"/>
    <col min="7878" max="7878" width="11.28515625" style="1" bestFit="1" customWidth="1"/>
    <col min="7879" max="7879" width="12.85546875" style="1" bestFit="1" customWidth="1"/>
    <col min="7880" max="8123" width="9.140625" style="1"/>
    <col min="8124" max="8124" width="1.7109375" style="1" customWidth="1"/>
    <col min="8125" max="8125" width="18" style="1" bestFit="1" customWidth="1"/>
    <col min="8126" max="8127" width="12.7109375" style="1" bestFit="1" customWidth="1"/>
    <col min="8128" max="8128" width="12.7109375" style="1" customWidth="1"/>
    <col min="8129" max="8129" width="12.85546875" style="1" bestFit="1" customWidth="1"/>
    <col min="8130" max="8130" width="11.28515625" style="1" bestFit="1" customWidth="1"/>
    <col min="8131" max="8131" width="12.85546875" style="1" bestFit="1" customWidth="1"/>
    <col min="8132" max="8132" width="10.42578125" style="1" bestFit="1" customWidth="1"/>
    <col min="8133" max="8133" width="12" style="1" bestFit="1" customWidth="1"/>
    <col min="8134" max="8134" width="11.28515625" style="1" bestFit="1" customWidth="1"/>
    <col min="8135" max="8135" width="12.85546875" style="1" bestFit="1" customWidth="1"/>
    <col min="8136" max="8379" width="9.140625" style="1"/>
    <col min="8380" max="8380" width="1.7109375" style="1" customWidth="1"/>
    <col min="8381" max="8381" width="18" style="1" bestFit="1" customWidth="1"/>
    <col min="8382" max="8383" width="12.7109375" style="1" bestFit="1" customWidth="1"/>
    <col min="8384" max="8384" width="12.7109375" style="1" customWidth="1"/>
    <col min="8385" max="8385" width="12.85546875" style="1" bestFit="1" customWidth="1"/>
    <col min="8386" max="8386" width="11.28515625" style="1" bestFit="1" customWidth="1"/>
    <col min="8387" max="8387" width="12.85546875" style="1" bestFit="1" customWidth="1"/>
    <col min="8388" max="8388" width="10.42578125" style="1" bestFit="1" customWidth="1"/>
    <col min="8389" max="8389" width="12" style="1" bestFit="1" customWidth="1"/>
    <col min="8390" max="8390" width="11.28515625" style="1" bestFit="1" customWidth="1"/>
    <col min="8391" max="8391" width="12.85546875" style="1" bestFit="1" customWidth="1"/>
    <col min="8392" max="8635" width="9.140625" style="1"/>
    <col min="8636" max="8636" width="1.7109375" style="1" customWidth="1"/>
    <col min="8637" max="8637" width="18" style="1" bestFit="1" customWidth="1"/>
    <col min="8638" max="8639" width="12.7109375" style="1" bestFit="1" customWidth="1"/>
    <col min="8640" max="8640" width="12.7109375" style="1" customWidth="1"/>
    <col min="8641" max="8641" width="12.85546875" style="1" bestFit="1" customWidth="1"/>
    <col min="8642" max="8642" width="11.28515625" style="1" bestFit="1" customWidth="1"/>
    <col min="8643" max="8643" width="12.85546875" style="1" bestFit="1" customWidth="1"/>
    <col min="8644" max="8644" width="10.42578125" style="1" bestFit="1" customWidth="1"/>
    <col min="8645" max="8645" width="12" style="1" bestFit="1" customWidth="1"/>
    <col min="8646" max="8646" width="11.28515625" style="1" bestFit="1" customWidth="1"/>
    <col min="8647" max="8647" width="12.85546875" style="1" bestFit="1" customWidth="1"/>
    <col min="8648" max="8891" width="9.140625" style="1"/>
    <col min="8892" max="8892" width="1.7109375" style="1" customWidth="1"/>
    <col min="8893" max="8893" width="18" style="1" bestFit="1" customWidth="1"/>
    <col min="8894" max="8895" width="12.7109375" style="1" bestFit="1" customWidth="1"/>
    <col min="8896" max="8896" width="12.7109375" style="1" customWidth="1"/>
    <col min="8897" max="8897" width="12.85546875" style="1" bestFit="1" customWidth="1"/>
    <col min="8898" max="8898" width="11.28515625" style="1" bestFit="1" customWidth="1"/>
    <col min="8899" max="8899" width="12.85546875" style="1" bestFit="1" customWidth="1"/>
    <col min="8900" max="8900" width="10.42578125" style="1" bestFit="1" customWidth="1"/>
    <col min="8901" max="8901" width="12" style="1" bestFit="1" customWidth="1"/>
    <col min="8902" max="8902" width="11.28515625" style="1" bestFit="1" customWidth="1"/>
    <col min="8903" max="8903" width="12.85546875" style="1" bestFit="1" customWidth="1"/>
    <col min="8904" max="9147" width="9.140625" style="1"/>
    <col min="9148" max="9148" width="1.7109375" style="1" customWidth="1"/>
    <col min="9149" max="9149" width="18" style="1" bestFit="1" customWidth="1"/>
    <col min="9150" max="9151" width="12.7109375" style="1" bestFit="1" customWidth="1"/>
    <col min="9152" max="9152" width="12.7109375" style="1" customWidth="1"/>
    <col min="9153" max="9153" width="12.85546875" style="1" bestFit="1" customWidth="1"/>
    <col min="9154" max="9154" width="11.28515625" style="1" bestFit="1" customWidth="1"/>
    <col min="9155" max="9155" width="12.85546875" style="1" bestFit="1" customWidth="1"/>
    <col min="9156" max="9156" width="10.42578125" style="1" bestFit="1" customWidth="1"/>
    <col min="9157" max="9157" width="12" style="1" bestFit="1" customWidth="1"/>
    <col min="9158" max="9158" width="11.28515625" style="1" bestFit="1" customWidth="1"/>
    <col min="9159" max="9159" width="12.85546875" style="1" bestFit="1" customWidth="1"/>
    <col min="9160" max="9403" width="9.140625" style="1"/>
    <col min="9404" max="9404" width="1.7109375" style="1" customWidth="1"/>
    <col min="9405" max="9405" width="18" style="1" bestFit="1" customWidth="1"/>
    <col min="9406" max="9407" width="12.7109375" style="1" bestFit="1" customWidth="1"/>
    <col min="9408" max="9408" width="12.7109375" style="1" customWidth="1"/>
    <col min="9409" max="9409" width="12.85546875" style="1" bestFit="1" customWidth="1"/>
    <col min="9410" max="9410" width="11.28515625" style="1" bestFit="1" customWidth="1"/>
    <col min="9411" max="9411" width="12.85546875" style="1" bestFit="1" customWidth="1"/>
    <col min="9412" max="9412" width="10.42578125" style="1" bestFit="1" customWidth="1"/>
    <col min="9413" max="9413" width="12" style="1" bestFit="1" customWidth="1"/>
    <col min="9414" max="9414" width="11.28515625" style="1" bestFit="1" customWidth="1"/>
    <col min="9415" max="9415" width="12.85546875" style="1" bestFit="1" customWidth="1"/>
    <col min="9416" max="9659" width="9.140625" style="1"/>
    <col min="9660" max="9660" width="1.7109375" style="1" customWidth="1"/>
    <col min="9661" max="9661" width="18" style="1" bestFit="1" customWidth="1"/>
    <col min="9662" max="9663" width="12.7109375" style="1" bestFit="1" customWidth="1"/>
    <col min="9664" max="9664" width="12.7109375" style="1" customWidth="1"/>
    <col min="9665" max="9665" width="12.85546875" style="1" bestFit="1" customWidth="1"/>
    <col min="9666" max="9666" width="11.28515625" style="1" bestFit="1" customWidth="1"/>
    <col min="9667" max="9667" width="12.85546875" style="1" bestFit="1" customWidth="1"/>
    <col min="9668" max="9668" width="10.42578125" style="1" bestFit="1" customWidth="1"/>
    <col min="9669" max="9669" width="12" style="1" bestFit="1" customWidth="1"/>
    <col min="9670" max="9670" width="11.28515625" style="1" bestFit="1" customWidth="1"/>
    <col min="9671" max="9671" width="12.85546875" style="1" bestFit="1" customWidth="1"/>
    <col min="9672" max="9915" width="9.140625" style="1"/>
    <col min="9916" max="9916" width="1.7109375" style="1" customWidth="1"/>
    <col min="9917" max="9917" width="18" style="1" bestFit="1" customWidth="1"/>
    <col min="9918" max="9919" width="12.7109375" style="1" bestFit="1" customWidth="1"/>
    <col min="9920" max="9920" width="12.7109375" style="1" customWidth="1"/>
    <col min="9921" max="9921" width="12.85546875" style="1" bestFit="1" customWidth="1"/>
    <col min="9922" max="9922" width="11.28515625" style="1" bestFit="1" customWidth="1"/>
    <col min="9923" max="9923" width="12.85546875" style="1" bestFit="1" customWidth="1"/>
    <col min="9924" max="9924" width="10.42578125" style="1" bestFit="1" customWidth="1"/>
    <col min="9925" max="9925" width="12" style="1" bestFit="1" customWidth="1"/>
    <col min="9926" max="9926" width="11.28515625" style="1" bestFit="1" customWidth="1"/>
    <col min="9927" max="9927" width="12.85546875" style="1" bestFit="1" customWidth="1"/>
    <col min="9928" max="10171" width="9.140625" style="1"/>
    <col min="10172" max="10172" width="1.7109375" style="1" customWidth="1"/>
    <col min="10173" max="10173" width="18" style="1" bestFit="1" customWidth="1"/>
    <col min="10174" max="10175" width="12.7109375" style="1" bestFit="1" customWidth="1"/>
    <col min="10176" max="10176" width="12.7109375" style="1" customWidth="1"/>
    <col min="10177" max="10177" width="12.85546875" style="1" bestFit="1" customWidth="1"/>
    <col min="10178" max="10178" width="11.28515625" style="1" bestFit="1" customWidth="1"/>
    <col min="10179" max="10179" width="12.85546875" style="1" bestFit="1" customWidth="1"/>
    <col min="10180" max="10180" width="10.42578125" style="1" bestFit="1" customWidth="1"/>
    <col min="10181" max="10181" width="12" style="1" bestFit="1" customWidth="1"/>
    <col min="10182" max="10182" width="11.28515625" style="1" bestFit="1" customWidth="1"/>
    <col min="10183" max="10183" width="12.85546875" style="1" bestFit="1" customWidth="1"/>
    <col min="10184" max="10427" width="9.140625" style="1"/>
    <col min="10428" max="10428" width="1.7109375" style="1" customWidth="1"/>
    <col min="10429" max="10429" width="18" style="1" bestFit="1" customWidth="1"/>
    <col min="10430" max="10431" width="12.7109375" style="1" bestFit="1" customWidth="1"/>
    <col min="10432" max="10432" width="12.7109375" style="1" customWidth="1"/>
    <col min="10433" max="10433" width="12.85546875" style="1" bestFit="1" customWidth="1"/>
    <col min="10434" max="10434" width="11.28515625" style="1" bestFit="1" customWidth="1"/>
    <col min="10435" max="10435" width="12.85546875" style="1" bestFit="1" customWidth="1"/>
    <col min="10436" max="10436" width="10.42578125" style="1" bestFit="1" customWidth="1"/>
    <col min="10437" max="10437" width="12" style="1" bestFit="1" customWidth="1"/>
    <col min="10438" max="10438" width="11.28515625" style="1" bestFit="1" customWidth="1"/>
    <col min="10439" max="10439" width="12.85546875" style="1" bestFit="1" customWidth="1"/>
    <col min="10440" max="10683" width="9.140625" style="1"/>
    <col min="10684" max="10684" width="1.7109375" style="1" customWidth="1"/>
    <col min="10685" max="10685" width="18" style="1" bestFit="1" customWidth="1"/>
    <col min="10686" max="10687" width="12.7109375" style="1" bestFit="1" customWidth="1"/>
    <col min="10688" max="10688" width="12.7109375" style="1" customWidth="1"/>
    <col min="10689" max="10689" width="12.85546875" style="1" bestFit="1" customWidth="1"/>
    <col min="10690" max="10690" width="11.28515625" style="1" bestFit="1" customWidth="1"/>
    <col min="10691" max="10691" width="12.85546875" style="1" bestFit="1" customWidth="1"/>
    <col min="10692" max="10692" width="10.42578125" style="1" bestFit="1" customWidth="1"/>
    <col min="10693" max="10693" width="12" style="1" bestFit="1" customWidth="1"/>
    <col min="10694" max="10694" width="11.28515625" style="1" bestFit="1" customWidth="1"/>
    <col min="10695" max="10695" width="12.85546875" style="1" bestFit="1" customWidth="1"/>
    <col min="10696" max="10939" width="9.140625" style="1"/>
    <col min="10940" max="10940" width="1.7109375" style="1" customWidth="1"/>
    <col min="10941" max="10941" width="18" style="1" bestFit="1" customWidth="1"/>
    <col min="10942" max="10943" width="12.7109375" style="1" bestFit="1" customWidth="1"/>
    <col min="10944" max="10944" width="12.7109375" style="1" customWidth="1"/>
    <col min="10945" max="10945" width="12.85546875" style="1" bestFit="1" customWidth="1"/>
    <col min="10946" max="10946" width="11.28515625" style="1" bestFit="1" customWidth="1"/>
    <col min="10947" max="10947" width="12.85546875" style="1" bestFit="1" customWidth="1"/>
    <col min="10948" max="10948" width="10.42578125" style="1" bestFit="1" customWidth="1"/>
    <col min="10949" max="10949" width="12" style="1" bestFit="1" customWidth="1"/>
    <col min="10950" max="10950" width="11.28515625" style="1" bestFit="1" customWidth="1"/>
    <col min="10951" max="10951" width="12.85546875" style="1" bestFit="1" customWidth="1"/>
    <col min="10952" max="11195" width="9.140625" style="1"/>
    <col min="11196" max="11196" width="1.7109375" style="1" customWidth="1"/>
    <col min="11197" max="11197" width="18" style="1" bestFit="1" customWidth="1"/>
    <col min="11198" max="11199" width="12.7109375" style="1" bestFit="1" customWidth="1"/>
    <col min="11200" max="11200" width="12.7109375" style="1" customWidth="1"/>
    <col min="11201" max="11201" width="12.85546875" style="1" bestFit="1" customWidth="1"/>
    <col min="11202" max="11202" width="11.28515625" style="1" bestFit="1" customWidth="1"/>
    <col min="11203" max="11203" width="12.85546875" style="1" bestFit="1" customWidth="1"/>
    <col min="11204" max="11204" width="10.42578125" style="1" bestFit="1" customWidth="1"/>
    <col min="11205" max="11205" width="12" style="1" bestFit="1" customWidth="1"/>
    <col min="11206" max="11206" width="11.28515625" style="1" bestFit="1" customWidth="1"/>
    <col min="11207" max="11207" width="12.85546875" style="1" bestFit="1" customWidth="1"/>
    <col min="11208" max="11451" width="9.140625" style="1"/>
    <col min="11452" max="11452" width="1.7109375" style="1" customWidth="1"/>
    <col min="11453" max="11453" width="18" style="1" bestFit="1" customWidth="1"/>
    <col min="11454" max="11455" width="12.7109375" style="1" bestFit="1" customWidth="1"/>
    <col min="11456" max="11456" width="12.7109375" style="1" customWidth="1"/>
    <col min="11457" max="11457" width="12.85546875" style="1" bestFit="1" customWidth="1"/>
    <col min="11458" max="11458" width="11.28515625" style="1" bestFit="1" customWidth="1"/>
    <col min="11459" max="11459" width="12.85546875" style="1" bestFit="1" customWidth="1"/>
    <col min="11460" max="11460" width="10.42578125" style="1" bestFit="1" customWidth="1"/>
    <col min="11461" max="11461" width="12" style="1" bestFit="1" customWidth="1"/>
    <col min="11462" max="11462" width="11.28515625" style="1" bestFit="1" customWidth="1"/>
    <col min="11463" max="11463" width="12.85546875" style="1" bestFit="1" customWidth="1"/>
    <col min="11464" max="11707" width="9.140625" style="1"/>
    <col min="11708" max="11708" width="1.7109375" style="1" customWidth="1"/>
    <col min="11709" max="11709" width="18" style="1" bestFit="1" customWidth="1"/>
    <col min="11710" max="11711" width="12.7109375" style="1" bestFit="1" customWidth="1"/>
    <col min="11712" max="11712" width="12.7109375" style="1" customWidth="1"/>
    <col min="11713" max="11713" width="12.85546875" style="1" bestFit="1" customWidth="1"/>
    <col min="11714" max="11714" width="11.28515625" style="1" bestFit="1" customWidth="1"/>
    <col min="11715" max="11715" width="12.85546875" style="1" bestFit="1" customWidth="1"/>
    <col min="11716" max="11716" width="10.42578125" style="1" bestFit="1" customWidth="1"/>
    <col min="11717" max="11717" width="12" style="1" bestFit="1" customWidth="1"/>
    <col min="11718" max="11718" width="11.28515625" style="1" bestFit="1" customWidth="1"/>
    <col min="11719" max="11719" width="12.85546875" style="1" bestFit="1" customWidth="1"/>
    <col min="11720" max="11963" width="9.140625" style="1"/>
    <col min="11964" max="11964" width="1.7109375" style="1" customWidth="1"/>
    <col min="11965" max="11965" width="18" style="1" bestFit="1" customWidth="1"/>
    <col min="11966" max="11967" width="12.7109375" style="1" bestFit="1" customWidth="1"/>
    <col min="11968" max="11968" width="12.7109375" style="1" customWidth="1"/>
    <col min="11969" max="11969" width="12.85546875" style="1" bestFit="1" customWidth="1"/>
    <col min="11970" max="11970" width="11.28515625" style="1" bestFit="1" customWidth="1"/>
    <col min="11971" max="11971" width="12.85546875" style="1" bestFit="1" customWidth="1"/>
    <col min="11972" max="11972" width="10.42578125" style="1" bestFit="1" customWidth="1"/>
    <col min="11973" max="11973" width="12" style="1" bestFit="1" customWidth="1"/>
    <col min="11974" max="11974" width="11.28515625" style="1" bestFit="1" customWidth="1"/>
    <col min="11975" max="11975" width="12.85546875" style="1" bestFit="1" customWidth="1"/>
    <col min="11976" max="12219" width="9.140625" style="1"/>
    <col min="12220" max="12220" width="1.7109375" style="1" customWidth="1"/>
    <col min="12221" max="12221" width="18" style="1" bestFit="1" customWidth="1"/>
    <col min="12222" max="12223" width="12.7109375" style="1" bestFit="1" customWidth="1"/>
    <col min="12224" max="12224" width="12.7109375" style="1" customWidth="1"/>
    <col min="12225" max="12225" width="12.85546875" style="1" bestFit="1" customWidth="1"/>
    <col min="12226" max="12226" width="11.28515625" style="1" bestFit="1" customWidth="1"/>
    <col min="12227" max="12227" width="12.85546875" style="1" bestFit="1" customWidth="1"/>
    <col min="12228" max="12228" width="10.42578125" style="1" bestFit="1" customWidth="1"/>
    <col min="12229" max="12229" width="12" style="1" bestFit="1" customWidth="1"/>
    <col min="12230" max="12230" width="11.28515625" style="1" bestFit="1" customWidth="1"/>
    <col min="12231" max="12231" width="12.85546875" style="1" bestFit="1" customWidth="1"/>
    <col min="12232" max="12475" width="9.140625" style="1"/>
    <col min="12476" max="12476" width="1.7109375" style="1" customWidth="1"/>
    <col min="12477" max="12477" width="18" style="1" bestFit="1" customWidth="1"/>
    <col min="12478" max="12479" width="12.7109375" style="1" bestFit="1" customWidth="1"/>
    <col min="12480" max="12480" width="12.7109375" style="1" customWidth="1"/>
    <col min="12481" max="12481" width="12.85546875" style="1" bestFit="1" customWidth="1"/>
    <col min="12482" max="12482" width="11.28515625" style="1" bestFit="1" customWidth="1"/>
    <col min="12483" max="12483" width="12.85546875" style="1" bestFit="1" customWidth="1"/>
    <col min="12484" max="12484" width="10.42578125" style="1" bestFit="1" customWidth="1"/>
    <col min="12485" max="12485" width="12" style="1" bestFit="1" customWidth="1"/>
    <col min="12486" max="12486" width="11.28515625" style="1" bestFit="1" customWidth="1"/>
    <col min="12487" max="12487" width="12.85546875" style="1" bestFit="1" customWidth="1"/>
    <col min="12488" max="12731" width="9.140625" style="1"/>
    <col min="12732" max="12732" width="1.7109375" style="1" customWidth="1"/>
    <col min="12733" max="12733" width="18" style="1" bestFit="1" customWidth="1"/>
    <col min="12734" max="12735" width="12.7109375" style="1" bestFit="1" customWidth="1"/>
    <col min="12736" max="12736" width="12.7109375" style="1" customWidth="1"/>
    <col min="12737" max="12737" width="12.85546875" style="1" bestFit="1" customWidth="1"/>
    <col min="12738" max="12738" width="11.28515625" style="1" bestFit="1" customWidth="1"/>
    <col min="12739" max="12739" width="12.85546875" style="1" bestFit="1" customWidth="1"/>
    <col min="12740" max="12740" width="10.42578125" style="1" bestFit="1" customWidth="1"/>
    <col min="12741" max="12741" width="12" style="1" bestFit="1" customWidth="1"/>
    <col min="12742" max="12742" width="11.28515625" style="1" bestFit="1" customWidth="1"/>
    <col min="12743" max="12743" width="12.85546875" style="1" bestFit="1" customWidth="1"/>
    <col min="12744" max="12987" width="9.140625" style="1"/>
    <col min="12988" max="12988" width="1.7109375" style="1" customWidth="1"/>
    <col min="12989" max="12989" width="18" style="1" bestFit="1" customWidth="1"/>
    <col min="12990" max="12991" width="12.7109375" style="1" bestFit="1" customWidth="1"/>
    <col min="12992" max="12992" width="12.7109375" style="1" customWidth="1"/>
    <col min="12993" max="12993" width="12.85546875" style="1" bestFit="1" customWidth="1"/>
    <col min="12994" max="12994" width="11.28515625" style="1" bestFit="1" customWidth="1"/>
    <col min="12995" max="12995" width="12.85546875" style="1" bestFit="1" customWidth="1"/>
    <col min="12996" max="12996" width="10.42578125" style="1" bestFit="1" customWidth="1"/>
    <col min="12997" max="12997" width="12" style="1" bestFit="1" customWidth="1"/>
    <col min="12998" max="12998" width="11.28515625" style="1" bestFit="1" customWidth="1"/>
    <col min="12999" max="12999" width="12.85546875" style="1" bestFit="1" customWidth="1"/>
    <col min="13000" max="13243" width="9.140625" style="1"/>
    <col min="13244" max="13244" width="1.7109375" style="1" customWidth="1"/>
    <col min="13245" max="13245" width="18" style="1" bestFit="1" customWidth="1"/>
    <col min="13246" max="13247" width="12.7109375" style="1" bestFit="1" customWidth="1"/>
    <col min="13248" max="13248" width="12.7109375" style="1" customWidth="1"/>
    <col min="13249" max="13249" width="12.85546875" style="1" bestFit="1" customWidth="1"/>
    <col min="13250" max="13250" width="11.28515625" style="1" bestFit="1" customWidth="1"/>
    <col min="13251" max="13251" width="12.85546875" style="1" bestFit="1" customWidth="1"/>
    <col min="13252" max="13252" width="10.42578125" style="1" bestFit="1" customWidth="1"/>
    <col min="13253" max="13253" width="12" style="1" bestFit="1" customWidth="1"/>
    <col min="13254" max="13254" width="11.28515625" style="1" bestFit="1" customWidth="1"/>
    <col min="13255" max="13255" width="12.85546875" style="1" bestFit="1" customWidth="1"/>
    <col min="13256" max="13499" width="9.140625" style="1"/>
    <col min="13500" max="13500" width="1.7109375" style="1" customWidth="1"/>
    <col min="13501" max="13501" width="18" style="1" bestFit="1" customWidth="1"/>
    <col min="13502" max="13503" width="12.7109375" style="1" bestFit="1" customWidth="1"/>
    <col min="13504" max="13504" width="12.7109375" style="1" customWidth="1"/>
    <col min="13505" max="13505" width="12.85546875" style="1" bestFit="1" customWidth="1"/>
    <col min="13506" max="13506" width="11.28515625" style="1" bestFit="1" customWidth="1"/>
    <col min="13507" max="13507" width="12.85546875" style="1" bestFit="1" customWidth="1"/>
    <col min="13508" max="13508" width="10.42578125" style="1" bestFit="1" customWidth="1"/>
    <col min="13509" max="13509" width="12" style="1" bestFit="1" customWidth="1"/>
    <col min="13510" max="13510" width="11.28515625" style="1" bestFit="1" customWidth="1"/>
    <col min="13511" max="13511" width="12.85546875" style="1" bestFit="1" customWidth="1"/>
    <col min="13512" max="13755" width="9.140625" style="1"/>
    <col min="13756" max="13756" width="1.7109375" style="1" customWidth="1"/>
    <col min="13757" max="13757" width="18" style="1" bestFit="1" customWidth="1"/>
    <col min="13758" max="13759" width="12.7109375" style="1" bestFit="1" customWidth="1"/>
    <col min="13760" max="13760" width="12.7109375" style="1" customWidth="1"/>
    <col min="13761" max="13761" width="12.85546875" style="1" bestFit="1" customWidth="1"/>
    <col min="13762" max="13762" width="11.28515625" style="1" bestFit="1" customWidth="1"/>
    <col min="13763" max="13763" width="12.85546875" style="1" bestFit="1" customWidth="1"/>
    <col min="13764" max="13764" width="10.42578125" style="1" bestFit="1" customWidth="1"/>
    <col min="13765" max="13765" width="12" style="1" bestFit="1" customWidth="1"/>
    <col min="13766" max="13766" width="11.28515625" style="1" bestFit="1" customWidth="1"/>
    <col min="13767" max="13767" width="12.85546875" style="1" bestFit="1" customWidth="1"/>
    <col min="13768" max="14011" width="9.140625" style="1"/>
    <col min="14012" max="14012" width="1.7109375" style="1" customWidth="1"/>
    <col min="14013" max="14013" width="18" style="1" bestFit="1" customWidth="1"/>
    <col min="14014" max="14015" width="12.7109375" style="1" bestFit="1" customWidth="1"/>
    <col min="14016" max="14016" width="12.7109375" style="1" customWidth="1"/>
    <col min="14017" max="14017" width="12.85546875" style="1" bestFit="1" customWidth="1"/>
    <col min="14018" max="14018" width="11.28515625" style="1" bestFit="1" customWidth="1"/>
    <col min="14019" max="14019" width="12.85546875" style="1" bestFit="1" customWidth="1"/>
    <col min="14020" max="14020" width="10.42578125" style="1" bestFit="1" customWidth="1"/>
    <col min="14021" max="14021" width="12" style="1" bestFit="1" customWidth="1"/>
    <col min="14022" max="14022" width="11.28515625" style="1" bestFit="1" customWidth="1"/>
    <col min="14023" max="14023" width="12.85546875" style="1" bestFit="1" customWidth="1"/>
    <col min="14024" max="14267" width="9.140625" style="1"/>
    <col min="14268" max="14268" width="1.7109375" style="1" customWidth="1"/>
    <col min="14269" max="14269" width="18" style="1" bestFit="1" customWidth="1"/>
    <col min="14270" max="14271" width="12.7109375" style="1" bestFit="1" customWidth="1"/>
    <col min="14272" max="14272" width="12.7109375" style="1" customWidth="1"/>
    <col min="14273" max="14273" width="12.85546875" style="1" bestFit="1" customWidth="1"/>
    <col min="14274" max="14274" width="11.28515625" style="1" bestFit="1" customWidth="1"/>
    <col min="14275" max="14275" width="12.85546875" style="1" bestFit="1" customWidth="1"/>
    <col min="14276" max="14276" width="10.42578125" style="1" bestFit="1" customWidth="1"/>
    <col min="14277" max="14277" width="12" style="1" bestFit="1" customWidth="1"/>
    <col min="14278" max="14278" width="11.28515625" style="1" bestFit="1" customWidth="1"/>
    <col min="14279" max="14279" width="12.85546875" style="1" bestFit="1" customWidth="1"/>
    <col min="14280" max="14523" width="9.140625" style="1"/>
    <col min="14524" max="14524" width="1.7109375" style="1" customWidth="1"/>
    <col min="14525" max="14525" width="18" style="1" bestFit="1" customWidth="1"/>
    <col min="14526" max="14527" width="12.7109375" style="1" bestFit="1" customWidth="1"/>
    <col min="14528" max="14528" width="12.7109375" style="1" customWidth="1"/>
    <col min="14529" max="14529" width="12.85546875" style="1" bestFit="1" customWidth="1"/>
    <col min="14530" max="14530" width="11.28515625" style="1" bestFit="1" customWidth="1"/>
    <col min="14531" max="14531" width="12.85546875" style="1" bestFit="1" customWidth="1"/>
    <col min="14532" max="14532" width="10.42578125" style="1" bestFit="1" customWidth="1"/>
    <col min="14533" max="14533" width="12" style="1" bestFit="1" customWidth="1"/>
    <col min="14534" max="14534" width="11.28515625" style="1" bestFit="1" customWidth="1"/>
    <col min="14535" max="14535" width="12.85546875" style="1" bestFit="1" customWidth="1"/>
    <col min="14536" max="14779" width="9.140625" style="1"/>
    <col min="14780" max="14780" width="1.7109375" style="1" customWidth="1"/>
    <col min="14781" max="14781" width="18" style="1" bestFit="1" customWidth="1"/>
    <col min="14782" max="14783" width="12.7109375" style="1" bestFit="1" customWidth="1"/>
    <col min="14784" max="14784" width="12.7109375" style="1" customWidth="1"/>
    <col min="14785" max="14785" width="12.85546875" style="1" bestFit="1" customWidth="1"/>
    <col min="14786" max="14786" width="11.28515625" style="1" bestFit="1" customWidth="1"/>
    <col min="14787" max="14787" width="12.85546875" style="1" bestFit="1" customWidth="1"/>
    <col min="14788" max="14788" width="10.42578125" style="1" bestFit="1" customWidth="1"/>
    <col min="14789" max="14789" width="12" style="1" bestFit="1" customWidth="1"/>
    <col min="14790" max="14790" width="11.28515625" style="1" bestFit="1" customWidth="1"/>
    <col min="14791" max="14791" width="12.85546875" style="1" bestFit="1" customWidth="1"/>
    <col min="14792" max="15035" width="9.140625" style="1"/>
    <col min="15036" max="15036" width="1.7109375" style="1" customWidth="1"/>
    <col min="15037" max="15037" width="18" style="1" bestFit="1" customWidth="1"/>
    <col min="15038" max="15039" width="12.7109375" style="1" bestFit="1" customWidth="1"/>
    <col min="15040" max="15040" width="12.7109375" style="1" customWidth="1"/>
    <col min="15041" max="15041" width="12.85546875" style="1" bestFit="1" customWidth="1"/>
    <col min="15042" max="15042" width="11.28515625" style="1" bestFit="1" customWidth="1"/>
    <col min="15043" max="15043" width="12.85546875" style="1" bestFit="1" customWidth="1"/>
    <col min="15044" max="15044" width="10.42578125" style="1" bestFit="1" customWidth="1"/>
    <col min="15045" max="15045" width="12" style="1" bestFit="1" customWidth="1"/>
    <col min="15046" max="15046" width="11.28515625" style="1" bestFit="1" customWidth="1"/>
    <col min="15047" max="15047" width="12.85546875" style="1" bestFit="1" customWidth="1"/>
    <col min="15048" max="15291" width="9.140625" style="1"/>
    <col min="15292" max="15292" width="1.7109375" style="1" customWidth="1"/>
    <col min="15293" max="15293" width="18" style="1" bestFit="1" customWidth="1"/>
    <col min="15294" max="15295" width="12.7109375" style="1" bestFit="1" customWidth="1"/>
    <col min="15296" max="15296" width="12.7109375" style="1" customWidth="1"/>
    <col min="15297" max="15297" width="12.85546875" style="1" bestFit="1" customWidth="1"/>
    <col min="15298" max="15298" width="11.28515625" style="1" bestFit="1" customWidth="1"/>
    <col min="15299" max="15299" width="12.85546875" style="1" bestFit="1" customWidth="1"/>
    <col min="15300" max="15300" width="10.42578125" style="1" bestFit="1" customWidth="1"/>
    <col min="15301" max="15301" width="12" style="1" bestFit="1" customWidth="1"/>
    <col min="15302" max="15302" width="11.28515625" style="1" bestFit="1" customWidth="1"/>
    <col min="15303" max="15303" width="12.85546875" style="1" bestFit="1" customWidth="1"/>
    <col min="15304" max="15547" width="9.140625" style="1"/>
    <col min="15548" max="15548" width="1.7109375" style="1" customWidth="1"/>
    <col min="15549" max="15549" width="18" style="1" bestFit="1" customWidth="1"/>
    <col min="15550" max="15551" width="12.7109375" style="1" bestFit="1" customWidth="1"/>
    <col min="15552" max="15552" width="12.7109375" style="1" customWidth="1"/>
    <col min="15553" max="15553" width="12.85546875" style="1" bestFit="1" customWidth="1"/>
    <col min="15554" max="15554" width="11.28515625" style="1" bestFit="1" customWidth="1"/>
    <col min="15555" max="15555" width="12.85546875" style="1" bestFit="1" customWidth="1"/>
    <col min="15556" max="15556" width="10.42578125" style="1" bestFit="1" customWidth="1"/>
    <col min="15557" max="15557" width="12" style="1" bestFit="1" customWidth="1"/>
    <col min="15558" max="15558" width="11.28515625" style="1" bestFit="1" customWidth="1"/>
    <col min="15559" max="15559" width="12.85546875" style="1" bestFit="1" customWidth="1"/>
    <col min="15560" max="15803" width="9.140625" style="1"/>
    <col min="15804" max="15804" width="1.7109375" style="1" customWidth="1"/>
    <col min="15805" max="15805" width="18" style="1" bestFit="1" customWidth="1"/>
    <col min="15806" max="15807" width="12.7109375" style="1" bestFit="1" customWidth="1"/>
    <col min="15808" max="15808" width="12.7109375" style="1" customWidth="1"/>
    <col min="15809" max="15809" width="12.85546875" style="1" bestFit="1" customWidth="1"/>
    <col min="15810" max="15810" width="11.28515625" style="1" bestFit="1" customWidth="1"/>
    <col min="15811" max="15811" width="12.85546875" style="1" bestFit="1" customWidth="1"/>
    <col min="15812" max="15812" width="10.42578125" style="1" bestFit="1" customWidth="1"/>
    <col min="15813" max="15813" width="12" style="1" bestFit="1" customWidth="1"/>
    <col min="15814" max="15814" width="11.28515625" style="1" bestFit="1" customWidth="1"/>
    <col min="15815" max="15815" width="12.85546875" style="1" bestFit="1" customWidth="1"/>
    <col min="15816" max="16059" width="9.140625" style="1"/>
    <col min="16060" max="16060" width="1.7109375" style="1" customWidth="1"/>
    <col min="16061" max="16061" width="18" style="1" bestFit="1" customWidth="1"/>
    <col min="16062" max="16063" width="12.7109375" style="1" bestFit="1" customWidth="1"/>
    <col min="16064" max="16064" width="12.7109375" style="1" customWidth="1"/>
    <col min="16065" max="16065" width="12.85546875" style="1" bestFit="1" customWidth="1"/>
    <col min="16066" max="16066" width="11.28515625" style="1" bestFit="1" customWidth="1"/>
    <col min="16067" max="16067" width="12.85546875" style="1" bestFit="1" customWidth="1"/>
    <col min="16068" max="16068" width="10.42578125" style="1" bestFit="1" customWidth="1"/>
    <col min="16069" max="16069" width="12" style="1" bestFit="1" customWidth="1"/>
    <col min="16070" max="16070" width="11.28515625" style="1" bestFit="1" customWidth="1"/>
    <col min="16071" max="16071" width="12.85546875" style="1" bestFit="1" customWidth="1"/>
    <col min="16072" max="16384" width="9.140625" style="1"/>
  </cols>
  <sheetData>
    <row r="2" spans="2:20" ht="18.75" x14ac:dyDescent="0.3">
      <c r="B2" s="121" t="s">
        <v>114</v>
      </c>
      <c r="C2" s="122"/>
      <c r="D2" s="122"/>
      <c r="E2" s="122"/>
      <c r="F2" s="122"/>
      <c r="G2" s="122"/>
      <c r="H2" s="122"/>
      <c r="I2" s="122"/>
      <c r="J2" s="122"/>
      <c r="K2" s="122"/>
      <c r="T2" s="10"/>
    </row>
    <row r="3" spans="2:20" ht="18.75" x14ac:dyDescent="0.3">
      <c r="B3" s="33"/>
      <c r="C3" s="33"/>
      <c r="D3" s="33"/>
      <c r="E3" s="33"/>
      <c r="F3" s="33"/>
    </row>
    <row r="4" spans="2:20" s="34" customFormat="1" ht="13.5" thickBot="1" x14ac:dyDescent="0.25">
      <c r="C4" s="118"/>
      <c r="D4" s="119"/>
      <c r="E4" s="119"/>
      <c r="F4" s="119"/>
      <c r="G4" s="119"/>
      <c r="H4" s="120"/>
      <c r="I4" s="119"/>
      <c r="J4" s="119"/>
      <c r="K4" s="119"/>
      <c r="O4" s="1"/>
      <c r="P4" s="1"/>
      <c r="Q4" s="1"/>
    </row>
    <row r="5" spans="2:20" ht="75.75" customHeight="1" x14ac:dyDescent="0.25">
      <c r="B5" s="35" t="s">
        <v>52</v>
      </c>
      <c r="C5" s="94" t="s">
        <v>96</v>
      </c>
      <c r="D5" s="67" t="s">
        <v>65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2:20" ht="12.75" customHeight="1" x14ac:dyDescent="0.2">
      <c r="B6" s="38" t="s">
        <v>45</v>
      </c>
      <c r="C6" s="92">
        <v>903.71</v>
      </c>
      <c r="D6" s="10">
        <v>0</v>
      </c>
      <c r="E6" s="26"/>
      <c r="F6" s="92"/>
      <c r="G6" s="39"/>
      <c r="H6" s="39"/>
      <c r="I6" s="39"/>
      <c r="J6" s="39"/>
      <c r="K6" s="39"/>
      <c r="L6" s="66"/>
      <c r="M6" s="66"/>
      <c r="N6" s="66"/>
      <c r="O6" s="66"/>
    </row>
    <row r="7" spans="2:20" x14ac:dyDescent="0.2">
      <c r="B7" s="40" t="s">
        <v>50</v>
      </c>
      <c r="C7" s="93">
        <v>1888.81</v>
      </c>
      <c r="D7" s="10">
        <v>0</v>
      </c>
      <c r="E7" s="28"/>
      <c r="F7" s="93"/>
      <c r="G7" s="39"/>
      <c r="H7" s="39"/>
      <c r="I7" s="39"/>
      <c r="J7" s="39"/>
      <c r="K7" s="39"/>
      <c r="L7" s="66"/>
      <c r="M7" s="66"/>
      <c r="N7" s="66"/>
      <c r="O7" s="66"/>
    </row>
    <row r="8" spans="2:20" x14ac:dyDescent="0.2">
      <c r="B8" s="40" t="s">
        <v>9</v>
      </c>
      <c r="C8" s="93">
        <v>1680.96</v>
      </c>
      <c r="D8" s="10">
        <v>0</v>
      </c>
      <c r="E8" s="28"/>
      <c r="F8" s="93"/>
      <c r="G8" s="39"/>
      <c r="H8" s="39"/>
      <c r="I8" s="39"/>
      <c r="J8" s="39"/>
      <c r="K8" s="39"/>
      <c r="L8" s="66"/>
      <c r="M8" s="66"/>
      <c r="N8" s="66"/>
      <c r="O8" s="66"/>
      <c r="P8" s="10"/>
    </row>
    <row r="9" spans="2:20" x14ac:dyDescent="0.2">
      <c r="B9" s="40" t="s">
        <v>46</v>
      </c>
      <c r="C9" s="93">
        <v>2675.03</v>
      </c>
      <c r="D9" s="10">
        <v>0</v>
      </c>
      <c r="E9" s="28"/>
      <c r="F9" s="93"/>
      <c r="G9" s="39"/>
      <c r="H9" s="39"/>
      <c r="I9" s="39"/>
      <c r="J9" s="39"/>
      <c r="K9" s="39"/>
      <c r="L9" s="66"/>
      <c r="M9" s="66"/>
      <c r="N9" s="66"/>
      <c r="O9" s="66"/>
    </row>
    <row r="10" spans="2:20" ht="13.5" hidden="1" thickBot="1" x14ac:dyDescent="0.25">
      <c r="B10" s="41" t="s">
        <v>47</v>
      </c>
      <c r="C10" s="42"/>
      <c r="D10" s="42"/>
      <c r="E10" s="42"/>
      <c r="F10" s="43"/>
      <c r="G10" s="42"/>
      <c r="H10" s="42"/>
      <c r="I10" s="42"/>
      <c r="J10" s="42"/>
      <c r="K10" s="42"/>
    </row>
    <row r="11" spans="2:20" x14ac:dyDescent="0.2">
      <c r="C11" s="43" t="s">
        <v>94</v>
      </c>
      <c r="D11" s="43" t="s">
        <v>94</v>
      </c>
      <c r="E11" s="43" t="s">
        <v>94</v>
      </c>
      <c r="F11" s="43" t="s">
        <v>94</v>
      </c>
      <c r="G11" s="43" t="s">
        <v>94</v>
      </c>
      <c r="H11" s="43" t="s">
        <v>94</v>
      </c>
      <c r="I11" s="43" t="s">
        <v>94</v>
      </c>
      <c r="J11" s="43" t="s">
        <v>94</v>
      </c>
      <c r="K11" s="43" t="s">
        <v>94</v>
      </c>
      <c r="L11" s="43" t="s">
        <v>95</v>
      </c>
      <c r="M11" s="43" t="s">
        <v>94</v>
      </c>
      <c r="N11" s="43" t="s">
        <v>95</v>
      </c>
      <c r="O11" s="1" t="s">
        <v>94</v>
      </c>
    </row>
    <row r="12" spans="2:20" ht="13.5" thickBot="1" x14ac:dyDescent="0.25">
      <c r="B12" s="34"/>
      <c r="C12" s="118"/>
      <c r="D12" s="119"/>
      <c r="E12" s="119"/>
      <c r="F12" s="119"/>
      <c r="G12" s="119"/>
      <c r="H12" s="120"/>
      <c r="I12" s="119"/>
      <c r="J12" s="119"/>
      <c r="K12" s="119"/>
    </row>
    <row r="13" spans="2:20" ht="15" x14ac:dyDescent="0.25">
      <c r="B13" s="35" t="s">
        <v>99</v>
      </c>
      <c r="C13" s="95" t="s">
        <v>100</v>
      </c>
      <c r="D13" s="36" t="s">
        <v>65</v>
      </c>
      <c r="E13" s="36"/>
      <c r="F13" s="37"/>
      <c r="G13" s="36"/>
      <c r="H13" s="36"/>
      <c r="I13" s="36"/>
      <c r="J13" s="36"/>
      <c r="K13" s="36"/>
      <c r="M13" s="1" t="str">
        <f>IF('[1]Benefits Contribution Calculato'!E25=[1]Premium!M5,D13,P13)</f>
        <v>$5/$15/$30 Rx</v>
      </c>
      <c r="P13" s="36" t="s">
        <v>69</v>
      </c>
    </row>
    <row r="14" spans="2:20" x14ac:dyDescent="0.2">
      <c r="B14" s="38" t="s">
        <v>45</v>
      </c>
      <c r="C14" s="10">
        <v>6.25</v>
      </c>
      <c r="D14" s="44">
        <v>0</v>
      </c>
      <c r="E14" s="44"/>
      <c r="F14" s="44"/>
      <c r="G14" s="44"/>
      <c r="H14" s="44"/>
      <c r="I14" s="44"/>
      <c r="J14" s="44"/>
      <c r="K14" s="44"/>
      <c r="M14" s="1" t="str">
        <f>D13</f>
        <v>Waive</v>
      </c>
      <c r="P14" s="44">
        <v>202.14</v>
      </c>
    </row>
    <row r="15" spans="2:20" ht="12.75" customHeight="1" x14ac:dyDescent="0.2">
      <c r="B15" s="40" t="s">
        <v>50</v>
      </c>
      <c r="C15" s="10">
        <v>11.89</v>
      </c>
      <c r="D15" s="39">
        <v>0</v>
      </c>
      <c r="E15" s="39"/>
      <c r="F15" s="39"/>
      <c r="G15" s="39"/>
      <c r="H15" s="39"/>
      <c r="I15" s="39"/>
      <c r="J15" s="39"/>
      <c r="K15" s="39"/>
      <c r="M15" s="1">
        <f>E13</f>
        <v>0</v>
      </c>
      <c r="P15" s="39">
        <v>424.5</v>
      </c>
    </row>
    <row r="16" spans="2:20" x14ac:dyDescent="0.2">
      <c r="B16" s="40" t="s">
        <v>9</v>
      </c>
      <c r="C16" s="10">
        <v>12.52</v>
      </c>
      <c r="D16" s="39">
        <v>0</v>
      </c>
      <c r="E16" s="39"/>
      <c r="F16" s="39"/>
      <c r="G16" s="39"/>
      <c r="H16" s="39"/>
      <c r="I16" s="39"/>
      <c r="J16" s="39"/>
      <c r="K16" s="39"/>
      <c r="P16" s="39">
        <v>384.07</v>
      </c>
    </row>
    <row r="17" spans="2:16" x14ac:dyDescent="0.2">
      <c r="B17" s="40" t="s">
        <v>46</v>
      </c>
      <c r="C17" s="10">
        <v>18.399999999999999</v>
      </c>
      <c r="D17" s="39">
        <v>0</v>
      </c>
      <c r="E17" s="39"/>
      <c r="F17" s="39"/>
      <c r="G17" s="39"/>
      <c r="H17" s="39"/>
      <c r="I17" s="39"/>
      <c r="J17" s="39"/>
      <c r="K17" s="39"/>
      <c r="P17" s="39">
        <v>606.41999999999996</v>
      </c>
    </row>
    <row r="18" spans="2:16" ht="13.5" hidden="1" thickBot="1" x14ac:dyDescent="0.25">
      <c r="B18" s="41" t="s">
        <v>47</v>
      </c>
      <c r="C18" s="45"/>
      <c r="D18" s="45"/>
      <c r="E18" s="45"/>
      <c r="F18" s="45"/>
      <c r="G18" s="45"/>
      <c r="H18" s="45"/>
      <c r="I18" s="45"/>
      <c r="J18" s="45"/>
      <c r="K18" s="45"/>
    </row>
    <row r="19" spans="2:16" ht="13.5" thickBot="1" x14ac:dyDescent="0.25">
      <c r="B19" s="34" t="s">
        <v>62</v>
      </c>
      <c r="C19" s="118"/>
      <c r="D19" s="119"/>
      <c r="E19" s="119"/>
      <c r="F19" s="119"/>
      <c r="G19" s="119"/>
      <c r="H19" s="120"/>
      <c r="I19" s="119"/>
      <c r="J19" s="119"/>
      <c r="K19" s="119"/>
    </row>
    <row r="20" spans="2:16" ht="16.5" thickBot="1" x14ac:dyDescent="0.3">
      <c r="B20" s="35" t="s">
        <v>64</v>
      </c>
      <c r="C20" s="50" t="s">
        <v>102</v>
      </c>
      <c r="D20" s="50" t="s">
        <v>103</v>
      </c>
      <c r="E20" s="50" t="s">
        <v>65</v>
      </c>
      <c r="F20" s="51"/>
      <c r="G20" s="50"/>
      <c r="H20" s="52"/>
      <c r="I20" s="50"/>
      <c r="J20" s="50"/>
      <c r="K20" s="50"/>
    </row>
    <row r="21" spans="2:16" ht="15.75" x14ac:dyDescent="0.25">
      <c r="B21" s="40" t="s">
        <v>45</v>
      </c>
      <c r="C21" s="53">
        <v>43.18</v>
      </c>
      <c r="D21" s="53">
        <v>27.62</v>
      </c>
      <c r="E21" s="53">
        <v>0</v>
      </c>
      <c r="F21" s="54"/>
      <c r="G21" s="53"/>
      <c r="H21" s="55"/>
      <c r="I21" s="53"/>
      <c r="J21" s="53"/>
      <c r="K21" s="53"/>
    </row>
    <row r="22" spans="2:16" ht="12.75" customHeight="1" x14ac:dyDescent="0.25">
      <c r="B22" s="40" t="s">
        <v>50</v>
      </c>
      <c r="C22" s="53">
        <v>86.14</v>
      </c>
      <c r="D22" s="53">
        <v>55.11</v>
      </c>
      <c r="E22" s="53">
        <v>0</v>
      </c>
      <c r="F22" s="54"/>
      <c r="G22" s="53"/>
      <c r="H22" s="55"/>
      <c r="I22" s="53"/>
      <c r="J22" s="53"/>
      <c r="K22" s="53"/>
    </row>
    <row r="23" spans="2:16" ht="15.75" x14ac:dyDescent="0.25">
      <c r="B23" s="40" t="s">
        <v>9</v>
      </c>
      <c r="C23" s="53">
        <v>111.28</v>
      </c>
      <c r="D23" s="53">
        <v>71.180000000000007</v>
      </c>
      <c r="E23" s="53">
        <v>0</v>
      </c>
      <c r="F23" s="54"/>
      <c r="G23" s="53"/>
      <c r="H23" s="55"/>
      <c r="I23" s="53"/>
      <c r="J23" s="53"/>
      <c r="K23" s="53"/>
    </row>
    <row r="24" spans="2:16" ht="16.5" thickBot="1" x14ac:dyDescent="0.3">
      <c r="B24" s="41" t="s">
        <v>46</v>
      </c>
      <c r="C24" s="56">
        <v>154.05000000000001</v>
      </c>
      <c r="D24" s="56">
        <v>98.56</v>
      </c>
      <c r="E24" s="56">
        <v>0</v>
      </c>
      <c r="F24" s="57"/>
      <c r="G24" s="56"/>
      <c r="H24" s="58"/>
      <c r="I24" s="56"/>
      <c r="J24" s="56"/>
      <c r="K24" s="56"/>
    </row>
    <row r="25" spans="2:16" ht="15.75" x14ac:dyDescent="0.25">
      <c r="B25" s="59"/>
      <c r="C25" s="62"/>
      <c r="D25" s="62"/>
      <c r="E25" s="62"/>
      <c r="F25" s="62"/>
      <c r="G25" s="62"/>
      <c r="H25" s="62"/>
      <c r="I25" s="60"/>
      <c r="J25" s="60"/>
      <c r="K25" s="60"/>
    </row>
    <row r="26" spans="2:16" ht="13.5" thickBot="1" x14ac:dyDescent="0.25">
      <c r="B26" s="61"/>
      <c r="C26" s="63"/>
      <c r="D26" s="63"/>
      <c r="E26" s="63"/>
      <c r="F26" s="63"/>
      <c r="G26" s="63"/>
      <c r="H26" s="63"/>
    </row>
    <row r="27" spans="2:16" ht="15" x14ac:dyDescent="0.25">
      <c r="B27" s="35"/>
      <c r="C27" s="36"/>
      <c r="D27" s="36"/>
      <c r="E27" s="36"/>
      <c r="F27" s="36"/>
      <c r="G27" s="36"/>
      <c r="H27" s="36"/>
    </row>
    <row r="28" spans="2:16" x14ac:dyDescent="0.2">
      <c r="B28" s="38"/>
      <c r="C28" s="44"/>
      <c r="D28" s="44"/>
      <c r="E28" s="44"/>
      <c r="F28" s="44"/>
      <c r="G28" s="44"/>
      <c r="H28" s="44"/>
    </row>
    <row r="29" spans="2:16" x14ac:dyDescent="0.2">
      <c r="B29" s="40"/>
      <c r="C29" s="39"/>
      <c r="D29" s="39"/>
      <c r="E29" s="39"/>
      <c r="F29" s="39"/>
      <c r="G29" s="39"/>
      <c r="H29" s="39"/>
    </row>
    <row r="30" spans="2:16" x14ac:dyDescent="0.2">
      <c r="B30" s="40"/>
      <c r="C30" s="39"/>
      <c r="D30" s="39"/>
      <c r="E30" s="39"/>
      <c r="F30" s="39"/>
      <c r="G30" s="39"/>
      <c r="H30" s="39"/>
    </row>
    <row r="31" spans="2:16" ht="12.75" customHeight="1" x14ac:dyDescent="0.2">
      <c r="B31" s="40"/>
      <c r="C31" s="39"/>
      <c r="D31" s="39"/>
      <c r="E31" s="39"/>
      <c r="F31" s="39"/>
      <c r="G31" s="39"/>
      <c r="H31" s="39"/>
    </row>
    <row r="32" spans="2:16" ht="13.5" thickBot="1" x14ac:dyDescent="0.25">
      <c r="B32" s="41"/>
      <c r="C32" s="45"/>
      <c r="D32" s="45"/>
      <c r="E32" s="45"/>
      <c r="F32" s="45"/>
      <c r="G32" s="45"/>
      <c r="H32" s="45"/>
    </row>
    <row r="33" spans="2:8" ht="13.5" thickBot="1" x14ac:dyDescent="0.25">
      <c r="B33" s="34"/>
      <c r="C33" s="118"/>
      <c r="D33" s="119"/>
      <c r="E33" s="119"/>
      <c r="F33" s="120"/>
      <c r="G33" s="119"/>
      <c r="H33" s="120"/>
    </row>
    <row r="34" spans="2:8" ht="15" x14ac:dyDescent="0.25">
      <c r="B34" s="35"/>
      <c r="C34" s="36"/>
      <c r="D34" s="36"/>
      <c r="E34" s="36"/>
      <c r="F34" s="36"/>
      <c r="G34" s="36"/>
      <c r="H34" s="36"/>
    </row>
    <row r="35" spans="2:8" x14ac:dyDescent="0.2">
      <c r="B35" s="38"/>
      <c r="C35" s="44"/>
      <c r="D35" s="44"/>
      <c r="E35" s="44"/>
      <c r="F35" s="44"/>
      <c r="G35" s="44"/>
      <c r="H35" s="44"/>
    </row>
    <row r="36" spans="2:8" x14ac:dyDescent="0.2">
      <c r="B36" s="40"/>
      <c r="C36" s="39"/>
      <c r="D36" s="39"/>
      <c r="E36" s="39"/>
      <c r="F36" s="39"/>
      <c r="G36" s="39"/>
      <c r="H36" s="39"/>
    </row>
    <row r="37" spans="2:8" x14ac:dyDescent="0.2">
      <c r="B37" s="40"/>
      <c r="C37" s="39"/>
      <c r="D37" s="39"/>
      <c r="E37" s="39"/>
      <c r="F37" s="39"/>
      <c r="G37" s="39"/>
      <c r="H37" s="39"/>
    </row>
    <row r="38" spans="2:8" x14ac:dyDescent="0.2">
      <c r="B38" s="40"/>
      <c r="C38" s="39"/>
      <c r="D38" s="39"/>
      <c r="E38" s="39"/>
      <c r="F38" s="39"/>
      <c r="G38" s="39"/>
      <c r="H38" s="39"/>
    </row>
    <row r="39" spans="2:8" ht="12.75" customHeight="1" thickBot="1" x14ac:dyDescent="0.25">
      <c r="B39" s="41"/>
      <c r="C39" s="45"/>
      <c r="D39" s="45"/>
      <c r="E39" s="45"/>
      <c r="F39" s="45"/>
      <c r="G39" s="45"/>
      <c r="H39" s="45"/>
    </row>
    <row r="40" spans="2:8" ht="13.5" thickBot="1" x14ac:dyDescent="0.25">
      <c r="B40" s="34"/>
      <c r="C40" s="118"/>
      <c r="D40" s="119"/>
      <c r="E40" s="119"/>
      <c r="F40" s="120"/>
      <c r="G40" s="119"/>
      <c r="H40" s="120"/>
    </row>
    <row r="41" spans="2:8" ht="15" x14ac:dyDescent="0.25">
      <c r="B41" s="35"/>
      <c r="C41" s="36"/>
      <c r="D41" s="36"/>
      <c r="E41" s="36"/>
      <c r="F41" s="36"/>
      <c r="G41" s="36"/>
      <c r="H41" s="36"/>
    </row>
    <row r="42" spans="2:8" x14ac:dyDescent="0.2">
      <c r="B42" s="38"/>
      <c r="C42" s="44"/>
      <c r="D42" s="44"/>
      <c r="E42" s="44"/>
      <c r="F42" s="44"/>
      <c r="G42" s="44"/>
      <c r="H42" s="44"/>
    </row>
    <row r="43" spans="2:8" x14ac:dyDescent="0.2">
      <c r="B43" s="40"/>
      <c r="C43" s="39"/>
      <c r="D43" s="39"/>
      <c r="E43" s="39"/>
      <c r="F43" s="39"/>
      <c r="G43" s="39"/>
      <c r="H43" s="39"/>
    </row>
    <row r="44" spans="2:8" x14ac:dyDescent="0.2">
      <c r="B44" s="40"/>
      <c r="C44" s="39"/>
      <c r="D44" s="39"/>
      <c r="E44" s="39"/>
      <c r="F44" s="39"/>
      <c r="G44" s="39"/>
      <c r="H44" s="39"/>
    </row>
    <row r="45" spans="2:8" x14ac:dyDescent="0.2">
      <c r="B45" s="40"/>
      <c r="C45" s="39"/>
      <c r="D45" s="39"/>
      <c r="E45" s="39"/>
      <c r="F45" s="39"/>
      <c r="G45" s="39"/>
      <c r="H45" s="39"/>
    </row>
    <row r="46" spans="2:8" ht="13.5" thickBot="1" x14ac:dyDescent="0.25">
      <c r="B46" s="41"/>
      <c r="C46" s="45"/>
      <c r="D46" s="45"/>
      <c r="E46" s="45"/>
      <c r="F46" s="45"/>
      <c r="G46" s="45"/>
      <c r="H46" s="45"/>
    </row>
    <row r="47" spans="2:8" ht="13.5" customHeight="1" x14ac:dyDescent="0.2"/>
    <row r="48" spans="2:8" ht="13.5" thickBot="1" x14ac:dyDescent="0.25"/>
    <row r="49" spans="2:3" ht="15" x14ac:dyDescent="0.25">
      <c r="B49" s="35"/>
      <c r="C49" s="46"/>
    </row>
    <row r="50" spans="2:3" x14ac:dyDescent="0.2">
      <c r="B50" s="38"/>
      <c r="C50" s="47"/>
    </row>
    <row r="51" spans="2:3" x14ac:dyDescent="0.2">
      <c r="B51" s="40"/>
      <c r="C51" s="48"/>
    </row>
    <row r="52" spans="2:3" x14ac:dyDescent="0.2">
      <c r="B52" s="40"/>
      <c r="C52" s="48"/>
    </row>
    <row r="53" spans="2:3" x14ac:dyDescent="0.2">
      <c r="B53" s="40"/>
      <c r="C53" s="48"/>
    </row>
    <row r="54" spans="2:3" ht="13.5" thickBot="1" x14ac:dyDescent="0.25">
      <c r="B54" s="41"/>
      <c r="C54" s="49"/>
    </row>
    <row r="55" spans="2:3" ht="13.5" customHeight="1" x14ac:dyDescent="0.2"/>
  </sheetData>
  <mergeCells count="11">
    <mergeCell ref="I19:K19"/>
    <mergeCell ref="B2:K2"/>
    <mergeCell ref="C4:H4"/>
    <mergeCell ref="I4:K4"/>
    <mergeCell ref="C12:H12"/>
    <mergeCell ref="I12:K12"/>
    <mergeCell ref="C33:F33"/>
    <mergeCell ref="G33:H33"/>
    <mergeCell ref="C40:F40"/>
    <mergeCell ref="G40:H40"/>
    <mergeCell ref="C19:H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Benefits Contribution Calculato</vt:lpstr>
      <vt:lpstr>'Benefits Contribution Calculato'!Print_Area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Lineberger</dc:creator>
  <cp:lastModifiedBy>David Orsi</cp:lastModifiedBy>
  <cp:lastPrinted>2020-02-28T19:57:43Z</cp:lastPrinted>
  <dcterms:created xsi:type="dcterms:W3CDTF">2016-05-26T18:57:14Z</dcterms:created>
  <dcterms:modified xsi:type="dcterms:W3CDTF">2023-04-24T18:29:46Z</dcterms:modified>
</cp:coreProperties>
</file>